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555" windowHeight="8640" activeTab="0"/>
  </bookViews>
  <sheets>
    <sheet name="тарифы" sheetId="1" r:id="rId1"/>
    <sheet name="ТехВода" sheetId="2" state="hidden" r:id="rId2"/>
    <sheet name="ПитВода" sheetId="3" state="hidden" r:id="rId3"/>
    <sheet name="Прил 1(пит вода)" sheetId="4" state="hidden" r:id="rId4"/>
    <sheet name="Прил 2(тех вода)" sheetId="5" state="hidden" r:id="rId5"/>
    <sheet name="п19" sheetId="6" state="hidden" r:id="rId6"/>
    <sheet name="п21" sheetId="7" state="hidden" r:id="rId7"/>
    <sheet name="п23_24" sheetId="8" state="hidden" r:id="rId8"/>
    <sheet name="о регулируемой организации" sheetId="9" r:id="rId9"/>
  </sheets>
  <externalReferences>
    <externalReference r:id="rId12"/>
  </externalReference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</definedNames>
  <calcPr fullCalcOnLoad="1"/>
</workbook>
</file>

<file path=xl/comments2.xml><?xml version="1.0" encoding="utf-8"?>
<comments xmlns="http://schemas.openxmlformats.org/spreadsheetml/2006/main">
  <authors>
    <author>Shendrikova Larisa</author>
  </authors>
  <commentList>
    <comment ref="E6" authorId="0">
      <text>
        <r>
          <rPr>
            <b/>
            <sz val="8"/>
            <rFont val="Tahoma"/>
            <family val="2"/>
          </rPr>
          <t>Shendrikova Larisa:</t>
        </r>
        <r>
          <rPr>
            <sz val="8"/>
            <rFont val="Tahoma"/>
            <family val="2"/>
          </rPr>
          <t xml:space="preserve">
тех вода +питьевая+водоотведение</t>
        </r>
      </text>
    </comment>
  </commentList>
</comments>
</file>

<file path=xl/comments4.xml><?xml version="1.0" encoding="utf-8"?>
<comments xmlns="http://schemas.openxmlformats.org/spreadsheetml/2006/main">
  <authors>
    <author>Anisimova Elena</author>
  </authors>
  <commentList>
    <comment ref="G24" authorId="0">
      <text>
        <r>
          <rPr>
            <b/>
            <sz val="9"/>
            <rFont val="Tahoma"/>
            <family val="2"/>
          </rPr>
          <t>Anisimova Elena:</t>
        </r>
        <r>
          <rPr>
            <sz val="9"/>
            <rFont val="Tahoma"/>
            <family val="2"/>
          </rPr>
          <t xml:space="preserve">
 Уд.расход на тн цемента в 2012г</t>
        </r>
      </text>
    </comment>
  </commentList>
</comments>
</file>

<file path=xl/comments5.xml><?xml version="1.0" encoding="utf-8"?>
<comments xmlns="http://schemas.openxmlformats.org/spreadsheetml/2006/main">
  <authors>
    <author>Anisimova</author>
  </authors>
  <commentList>
    <comment ref="F24" authorId="0">
      <text>
        <r>
          <rPr>
            <b/>
            <sz val="8"/>
            <rFont val="Tahoma"/>
            <family val="2"/>
          </rPr>
          <t>Anisimova:</t>
        </r>
        <r>
          <rPr>
            <sz val="8"/>
            <rFont val="Tahoma"/>
            <family val="2"/>
          </rPr>
          <t xml:space="preserve">
уд.расход тех.воды на 1т цемента за 2011 0,85умн на план 2013г</t>
        </r>
      </text>
    </comment>
  </commentList>
</comments>
</file>

<file path=xl/sharedStrings.xml><?xml version="1.0" encoding="utf-8"?>
<sst xmlns="http://schemas.openxmlformats.org/spreadsheetml/2006/main" count="802" uniqueCount="392">
  <si>
    <t>Информация, подлежащая раскрытию в соответствии с п. 17 постановления Правительства Российской Федерации от 17.01.2013 г. № 6, организациями в сфере водоснабжения и водоотведения</t>
  </si>
  <si>
    <t>№ п/п</t>
  </si>
  <si>
    <t>Наименование показателя</t>
  </si>
  <si>
    <t>Значение показателя</t>
  </si>
  <si>
    <t>Примечание</t>
  </si>
  <si>
    <t xml:space="preserve">1. </t>
  </si>
  <si>
    <t>Основные сведения</t>
  </si>
  <si>
    <t>Полное наименование организации</t>
  </si>
  <si>
    <t>Организационно-правовая форма</t>
  </si>
  <si>
    <t>ОГРН</t>
  </si>
  <si>
    <t>Дата регистрации организации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</si>
  <si>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</si>
  <si>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2.</t>
  </si>
  <si>
    <t>Контактные данные</t>
  </si>
  <si>
    <t>Юридический адрес</t>
  </si>
  <si>
    <t>Почтовый адрес</t>
  </si>
  <si>
    <t>ФИО руководителя</t>
  </si>
  <si>
    <t>Должность руководителя</t>
  </si>
  <si>
    <t>Телефоны (через запятую)</t>
  </si>
  <si>
    <t>Номер факсимильного аппарата</t>
  </si>
  <si>
    <t>Web-сайт</t>
  </si>
  <si>
    <t>Адрес электронной почты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</si>
  <si>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</si>
  <si>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</si>
  <si>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1.2.</t>
  </si>
  <si>
    <t>1.1</t>
  </si>
  <si>
    <t>1.4</t>
  </si>
  <si>
    <t>1.3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</si>
  <si>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</si>
  <si>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</si>
  <si>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</si>
  <si>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</si>
  <si>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</si>
  <si>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</si>
  <si>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</si>
  <si>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</si>
  <si>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</si>
  <si>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</si>
  <si>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</si>
  <si>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совместная частная и иностранная собственность</t>
  </si>
  <si>
    <t>Свердловская область, г.Сухой Лог, ул.Кунарская,20</t>
  </si>
  <si>
    <t>генеральный директор</t>
  </si>
  <si>
    <t>8 (34373) 79038</t>
  </si>
  <si>
    <t>8 (34373) 43532</t>
  </si>
  <si>
    <t>8.00 час.-17 час 12 минут</t>
  </si>
  <si>
    <t>2.11</t>
  </si>
  <si>
    <t>2.12</t>
  </si>
  <si>
    <t>2.13</t>
  </si>
  <si>
    <t>Количество скважин (штук)</t>
  </si>
  <si>
    <t>Протяженность водопроводных сетей (в однотрубном исчислении) (километров)</t>
  </si>
  <si>
    <t>Количество подкачивающих насосных станций (штук)</t>
  </si>
  <si>
    <t>Наименование муниципального образования, организации, регулируемый тариф</t>
  </si>
  <si>
    <t>Ед. изм.</t>
  </si>
  <si>
    <t>Период действия тарифа</t>
  </si>
  <si>
    <t>без НДС</t>
  </si>
  <si>
    <t>для категории «Население» (тарифы указываются с учетом НДС)</t>
  </si>
  <si>
    <t>Питьевая вода</t>
  </si>
  <si>
    <r>
      <t>руб./м</t>
    </r>
    <r>
      <rPr>
        <vertAlign val="superscript"/>
        <sz val="12"/>
        <rFont val="Times New Roman"/>
        <family val="1"/>
      </rPr>
      <t>3</t>
    </r>
  </si>
  <si>
    <t>Техническая вода</t>
  </si>
  <si>
    <t>О тарифах на регулируемые товары (услуги)</t>
  </si>
  <si>
    <t>Согласовано:</t>
  </si>
  <si>
    <t xml:space="preserve">          Подпись                       Ф.И.О.</t>
  </si>
  <si>
    <t>С. К. Суханов</t>
  </si>
  <si>
    <t>Наименование организации,</t>
  </si>
  <si>
    <t>оказывающей услуги водоснабжения: ________________________________</t>
  </si>
  <si>
    <t>ОАО "Сухоложскцемент"</t>
  </si>
  <si>
    <t>Наименование муниципального образования: _________________________</t>
  </si>
  <si>
    <t>Городской округ "Сухой Лог"</t>
  </si>
  <si>
    <t xml:space="preserve">N </t>
  </si>
  <si>
    <t>Наименование</t>
  </si>
  <si>
    <t>Объем</t>
  </si>
  <si>
    <t xml:space="preserve">Прямые затраты, тыс. руб.                 </t>
  </si>
  <si>
    <t xml:space="preserve">Накладные     </t>
  </si>
  <si>
    <t>Всего</t>
  </si>
  <si>
    <t>При-</t>
  </si>
  <si>
    <t>Услуги,</t>
  </si>
  <si>
    <t>Вало-</t>
  </si>
  <si>
    <t>Расчет-</t>
  </si>
  <si>
    <t>п/п</t>
  </si>
  <si>
    <t xml:space="preserve">услуг    </t>
  </si>
  <si>
    <t>воды,</t>
  </si>
  <si>
    <t xml:space="preserve">затраты, тыс. руб. </t>
  </si>
  <si>
    <t>затрат,</t>
  </si>
  <si>
    <t>быль,</t>
  </si>
  <si>
    <t xml:space="preserve">тыс. </t>
  </si>
  <si>
    <t xml:space="preserve">вая  </t>
  </si>
  <si>
    <t xml:space="preserve">ный    </t>
  </si>
  <si>
    <t>тыс.</t>
  </si>
  <si>
    <t xml:space="preserve">руб. </t>
  </si>
  <si>
    <t>выруч-</t>
  </si>
  <si>
    <t xml:space="preserve">тариф  </t>
  </si>
  <si>
    <t>куб. м</t>
  </si>
  <si>
    <t>руб.</t>
  </si>
  <si>
    <t xml:space="preserve">ка,  </t>
  </si>
  <si>
    <t>(п. 19/</t>
  </si>
  <si>
    <t xml:space="preserve">п. 3), </t>
  </si>
  <si>
    <t>мате-</t>
  </si>
  <si>
    <t>элек-</t>
  </si>
  <si>
    <t>амор-</t>
  </si>
  <si>
    <t>ремонт и</t>
  </si>
  <si>
    <t>капи-</t>
  </si>
  <si>
    <t>оплата</t>
  </si>
  <si>
    <t>отчис-</t>
  </si>
  <si>
    <t>прочие</t>
  </si>
  <si>
    <t>всего</t>
  </si>
  <si>
    <t>цехо-</t>
  </si>
  <si>
    <t xml:space="preserve">обще- </t>
  </si>
  <si>
    <t xml:space="preserve">всего </t>
  </si>
  <si>
    <t xml:space="preserve">руб.   </t>
  </si>
  <si>
    <t>риалы</t>
  </si>
  <si>
    <t>тро-</t>
  </si>
  <si>
    <t>тиза-</t>
  </si>
  <si>
    <t xml:space="preserve">техни- </t>
  </si>
  <si>
    <t>таль-</t>
  </si>
  <si>
    <t>труда</t>
  </si>
  <si>
    <t>ления</t>
  </si>
  <si>
    <t>расхо-</t>
  </si>
  <si>
    <t>прямых</t>
  </si>
  <si>
    <t xml:space="preserve">вые </t>
  </si>
  <si>
    <t>эксплу-</t>
  </si>
  <si>
    <t>наклад-</t>
  </si>
  <si>
    <t>энер-</t>
  </si>
  <si>
    <t xml:space="preserve">ция </t>
  </si>
  <si>
    <t xml:space="preserve">ческое </t>
  </si>
  <si>
    <t xml:space="preserve">ный  </t>
  </si>
  <si>
    <t xml:space="preserve">ды   </t>
  </si>
  <si>
    <t>затрат</t>
  </si>
  <si>
    <t>атаци-</t>
  </si>
  <si>
    <t xml:space="preserve">ных   </t>
  </si>
  <si>
    <t xml:space="preserve">гия </t>
  </si>
  <si>
    <t xml:space="preserve">обслу- </t>
  </si>
  <si>
    <t>ремонт</t>
  </si>
  <si>
    <t xml:space="preserve">онные </t>
  </si>
  <si>
    <t>живание</t>
  </si>
  <si>
    <t>Факт 2012 года</t>
  </si>
  <si>
    <t xml:space="preserve">1.  </t>
  </si>
  <si>
    <t xml:space="preserve">Подъем       </t>
  </si>
  <si>
    <t xml:space="preserve">2.  </t>
  </si>
  <si>
    <t>Водоподготовка</t>
  </si>
  <si>
    <t xml:space="preserve">3.  </t>
  </si>
  <si>
    <t xml:space="preserve">Сети         </t>
  </si>
  <si>
    <t xml:space="preserve">4.  </t>
  </si>
  <si>
    <t xml:space="preserve">Полный       </t>
  </si>
  <si>
    <t xml:space="preserve">комплекс     </t>
  </si>
  <si>
    <t>4.1.</t>
  </si>
  <si>
    <t xml:space="preserve">Процент             </t>
  </si>
  <si>
    <t xml:space="preserve">от себестоимости    </t>
  </si>
  <si>
    <t>4.2.</t>
  </si>
  <si>
    <t xml:space="preserve">Затраты             </t>
  </si>
  <si>
    <t xml:space="preserve">на 1 куб. м, руб.   </t>
  </si>
  <si>
    <t>Утвержденный 2013 год</t>
  </si>
  <si>
    <t xml:space="preserve">5.  </t>
  </si>
  <si>
    <t xml:space="preserve">6.  </t>
  </si>
  <si>
    <t xml:space="preserve">7.  </t>
  </si>
  <si>
    <t xml:space="preserve">8.  </t>
  </si>
  <si>
    <t>8.1.</t>
  </si>
  <si>
    <t>8.2.</t>
  </si>
  <si>
    <t>Затраты на 1 куб.  м,</t>
  </si>
  <si>
    <t xml:space="preserve">руб.                </t>
  </si>
  <si>
    <t>9.</t>
  </si>
  <si>
    <t>10.</t>
  </si>
  <si>
    <t>11.</t>
  </si>
  <si>
    <t>11.1</t>
  </si>
  <si>
    <t>Утвержденный 2014 год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</si>
  <si>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сфере холодного водоснабжения (техническая вода))</t>
  </si>
  <si>
    <t>Доход</t>
  </si>
  <si>
    <t>Приложение 16(2)</t>
  </si>
  <si>
    <t>Глава городского округа "город Сухой Лог"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</si>
  <si>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сфере холодного водоснабжения (питьевая вода))</t>
  </si>
  <si>
    <t>ОСНОВНЫЕ ПРОИЗВОДСТВЕННЫЕ ПОКАЗАТЕЛИ СИСТЕМЫ ВОДОСНАБЖЕНИЯ</t>
  </si>
  <si>
    <t>N п/п</t>
  </si>
  <si>
    <t xml:space="preserve">Наименование статей       </t>
  </si>
  <si>
    <t>Единица измерения</t>
  </si>
  <si>
    <t>Факт периода, предшествующего текущему</t>
  </si>
  <si>
    <t>Ожидаемый факт текущего периода</t>
  </si>
  <si>
    <t>Период регулирования</t>
  </si>
  <si>
    <t xml:space="preserve">1   </t>
  </si>
  <si>
    <t xml:space="preserve">2                </t>
  </si>
  <si>
    <t xml:space="preserve">3       </t>
  </si>
  <si>
    <t xml:space="preserve">4   </t>
  </si>
  <si>
    <t xml:space="preserve">5   </t>
  </si>
  <si>
    <t xml:space="preserve">6  </t>
  </si>
  <si>
    <t xml:space="preserve">1.     </t>
  </si>
  <si>
    <t xml:space="preserve">ОСНОВНЫЕ ХАРАКТЕРИСТИКИ И ПОКАЗАТЕЛИ  ФУНКЦИОНИРОВАНИЯ СИСТЕМЫ ВОДОСНАБЖЕНИЯ                   </t>
  </si>
  <si>
    <t xml:space="preserve">1.1.   </t>
  </si>
  <si>
    <t xml:space="preserve">Мощность подъема                 </t>
  </si>
  <si>
    <t xml:space="preserve">Установленная                    </t>
  </si>
  <si>
    <t>тыс. куб. м/сут.</t>
  </si>
  <si>
    <t xml:space="preserve">Фактическая                      </t>
  </si>
  <si>
    <t xml:space="preserve">1.2.   </t>
  </si>
  <si>
    <t>Пропускная способность сооружений водоподготовки</t>
  </si>
  <si>
    <t xml:space="preserve">1.3.   </t>
  </si>
  <si>
    <t xml:space="preserve">Пропускная способность сети      </t>
  </si>
  <si>
    <t xml:space="preserve">Фактическая                       </t>
  </si>
  <si>
    <t xml:space="preserve">1.4.   </t>
  </si>
  <si>
    <t xml:space="preserve">Одиночная протяженность сети     </t>
  </si>
  <si>
    <t xml:space="preserve">км      </t>
  </si>
  <si>
    <t xml:space="preserve">1.5.   </t>
  </si>
  <si>
    <t>Кол-во отдельно стоящих насосных станций, в т.ч.</t>
  </si>
  <si>
    <t xml:space="preserve">шт.      </t>
  </si>
  <si>
    <t xml:space="preserve">1.5.1. </t>
  </si>
  <si>
    <t xml:space="preserve">Первого подъема                  </t>
  </si>
  <si>
    <t xml:space="preserve">1.6.   </t>
  </si>
  <si>
    <t xml:space="preserve">Износ сети                       </t>
  </si>
  <si>
    <t xml:space="preserve">%       </t>
  </si>
  <si>
    <t xml:space="preserve">1.7.   </t>
  </si>
  <si>
    <t xml:space="preserve">Количество аварий                </t>
  </si>
  <si>
    <t xml:space="preserve">ед.      </t>
  </si>
  <si>
    <t xml:space="preserve">2.     </t>
  </si>
  <si>
    <t xml:space="preserve">БАЛАНС ВОДОСНАБЖЕНИЯ                            </t>
  </si>
  <si>
    <t xml:space="preserve">2.1.   </t>
  </si>
  <si>
    <t xml:space="preserve">Подъем воды, всего, в т.ч.:      </t>
  </si>
  <si>
    <t xml:space="preserve">тыс. куб. м  </t>
  </si>
  <si>
    <t xml:space="preserve">2.1.1. </t>
  </si>
  <si>
    <t xml:space="preserve">Из поверхностных источников      </t>
  </si>
  <si>
    <t xml:space="preserve">2.1.2. </t>
  </si>
  <si>
    <t xml:space="preserve">Из подземных источников          </t>
  </si>
  <si>
    <t xml:space="preserve">2.2.   </t>
  </si>
  <si>
    <t xml:space="preserve">Покупка воды                     </t>
  </si>
  <si>
    <t xml:space="preserve">2.3.   </t>
  </si>
  <si>
    <t>Пропущено сооружениями водоподготовки</t>
  </si>
  <si>
    <t xml:space="preserve">2.4.   </t>
  </si>
  <si>
    <t>Расход воды на собственные нужды водоподготовки</t>
  </si>
  <si>
    <t xml:space="preserve">2.5.   </t>
  </si>
  <si>
    <t>То же, относительно к объему,   пропущенному сооружением водоподготовки, п. 2.4/п. 2.3</t>
  </si>
  <si>
    <t xml:space="preserve">2.6.   </t>
  </si>
  <si>
    <t xml:space="preserve">Отпуск воды в сеть,всего, в т.ч. </t>
  </si>
  <si>
    <t xml:space="preserve">2.6.1. </t>
  </si>
  <si>
    <t xml:space="preserve">Неучтенные расходы и потери воды </t>
  </si>
  <si>
    <t xml:space="preserve">2.7.   </t>
  </si>
  <si>
    <t>То же, относительно к объему  отпуска воды в сеть</t>
  </si>
  <si>
    <t xml:space="preserve">2.8.   </t>
  </si>
  <si>
    <t xml:space="preserve">Полезный отпуск воды, всего, в т.ч.:    </t>
  </si>
  <si>
    <t xml:space="preserve">2.8.1. </t>
  </si>
  <si>
    <t>на собственные нужды организации</t>
  </si>
  <si>
    <t xml:space="preserve">2.8.2. </t>
  </si>
  <si>
    <t>полезный отпуск потребителям,  в т.ч.:</t>
  </si>
  <si>
    <t>2.8.2.1.</t>
  </si>
  <si>
    <t xml:space="preserve">- для нужд населения             </t>
  </si>
  <si>
    <t xml:space="preserve">3.     </t>
  </si>
  <si>
    <t>РАСХОДЫ ЭНЕРГОРЕСУРСОВ И МАТЕРИАЛОВ НА ПОДЪЕМ,  ВОДОПОДГОТОВКУ И ТРАНСПОРТИРОВКУ ВОДЫ</t>
  </si>
  <si>
    <t xml:space="preserve">3.1.   </t>
  </si>
  <si>
    <t xml:space="preserve">Электроэнергии                   </t>
  </si>
  <si>
    <t xml:space="preserve">тыс. кВтч   </t>
  </si>
  <si>
    <t xml:space="preserve">3.2.   </t>
  </si>
  <si>
    <t xml:space="preserve">Теплоэнергии                     </t>
  </si>
  <si>
    <t xml:space="preserve">Гкал      </t>
  </si>
  <si>
    <t xml:space="preserve">3.3.   </t>
  </si>
  <si>
    <t xml:space="preserve">Химреагентов, в т.ч.:            </t>
  </si>
  <si>
    <t xml:space="preserve">т       </t>
  </si>
  <si>
    <t xml:space="preserve">3.3.1. </t>
  </si>
  <si>
    <t xml:space="preserve">.........                        </t>
  </si>
  <si>
    <t xml:space="preserve">3.3.2. </t>
  </si>
  <si>
    <t xml:space="preserve">3.4.   </t>
  </si>
  <si>
    <t xml:space="preserve">Материалов, в т.ч.:              </t>
  </si>
  <si>
    <t xml:space="preserve">3.4.1. </t>
  </si>
  <si>
    <t xml:space="preserve">3.4.2. </t>
  </si>
  <si>
    <t xml:space="preserve">3.4.3. </t>
  </si>
  <si>
    <t xml:space="preserve">4.     </t>
  </si>
  <si>
    <t xml:space="preserve">УДЕЛЬНЫЕ РАСХОДЫ ЭНЕРГОРЕСУРСОВ И МАТЕРИАЛОВ НА ПОДЪЕМ, ВОДОПОДГОТОВКУ И ТРАНСПОРТИРОВКУ ВОДЫ        </t>
  </si>
  <si>
    <t xml:space="preserve">4.1.   </t>
  </si>
  <si>
    <t xml:space="preserve">кВтч/куб. м  </t>
  </si>
  <si>
    <t xml:space="preserve">4.2.   </t>
  </si>
  <si>
    <t>Гкал/тыс. куб. м</t>
  </si>
  <si>
    <t xml:space="preserve">4.3.   </t>
  </si>
  <si>
    <t xml:space="preserve">г/куб. м   </t>
  </si>
  <si>
    <t xml:space="preserve">4.3.1. </t>
  </si>
  <si>
    <t xml:space="preserve">.........                         </t>
  </si>
  <si>
    <t xml:space="preserve">4.4.   </t>
  </si>
  <si>
    <t xml:space="preserve">4.4.1. </t>
  </si>
  <si>
    <t xml:space="preserve">5.     </t>
  </si>
  <si>
    <t xml:space="preserve">ЧИСЛЕННОСТЬ ПЕРСОНАЛА                            </t>
  </si>
  <si>
    <t xml:space="preserve">5.1.   </t>
  </si>
  <si>
    <t>Основной технологический персонал, в т.ч.:</t>
  </si>
  <si>
    <t xml:space="preserve">чел.     </t>
  </si>
  <si>
    <t xml:space="preserve">5.1.1. </t>
  </si>
  <si>
    <t xml:space="preserve">Подъема                          </t>
  </si>
  <si>
    <t xml:space="preserve">5.1.2. </t>
  </si>
  <si>
    <t xml:space="preserve">Водоподготовки                   </t>
  </si>
  <si>
    <t xml:space="preserve">5.1.3. </t>
  </si>
  <si>
    <t xml:space="preserve">Сети                             </t>
  </si>
  <si>
    <t xml:space="preserve">5.2.   </t>
  </si>
  <si>
    <t xml:space="preserve">Цеховой персонал                  </t>
  </si>
  <si>
    <t xml:space="preserve">5.3.   </t>
  </si>
  <si>
    <t xml:space="preserve">Административно-управленческий  персонал </t>
  </si>
  <si>
    <t>Директор технический_________________                _________________</t>
  </si>
  <si>
    <t>А.Г.Шашков</t>
  </si>
  <si>
    <t xml:space="preserve">                                         (подпись)                         </t>
  </si>
  <si>
    <t>(Ф.И.О.)</t>
  </si>
  <si>
    <t xml:space="preserve">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</t>
  </si>
  <si>
    <t>а) о количестве аварий на системах холодного водоснабжения (единиц на километр);</t>
  </si>
  <si>
    <t>б) о количестве случаев ограничения подачи холодной воды по графику с указанием срока действия таких ограничений (менее 24 часов в сутки) и доле потребителей (процентов), затронутых ограничениями подачи холодной воды;</t>
  </si>
  <si>
    <t>в) об общем количестве проведенных проб качества воды по следующим показателям:</t>
  </si>
  <si>
    <t>мутность;</t>
  </si>
  <si>
    <t>цветность;</t>
  </si>
  <si>
    <t>хлор остаточный общий, в том числе хлор остаточный связанный и хлор остаточный свободный;</t>
  </si>
  <si>
    <t>общие колиформные бактерии;</t>
  </si>
  <si>
    <t>термотолерантные колиформные бактерии;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</si>
  <si>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</si>
  <si>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</si>
  <si>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</si>
  <si>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Информация об инвестиционных программах регулируемой организации.</t>
  </si>
  <si>
    <t>Инвестиционная программа не принята на 2014г.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</si>
  <si>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</si>
  <si>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а) о количестве поданных заявок о подключении к централизованной системе холодного водоснабжения в течение квартала;</t>
  </si>
  <si>
    <t>б) о количестве исполненных заявок о подключении к централизованной системе холодного водоснабжения в течение квартала;</t>
  </si>
  <si>
    <t>в) о количестве заявок о подключении к централизованной системе холодного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</si>
  <si>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холодного водоснабжения в течение квартала.</t>
  </si>
  <si>
    <t>Водоотведение</t>
  </si>
  <si>
    <t>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водоснабжения.</t>
  </si>
  <si>
    <t>Информация об условиях, на которых осуществляется поставка регулируемых товаров и (или) оказание регулируемых услуг.</t>
  </si>
  <si>
    <t xml:space="preserve">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водоотведения.</t>
  </si>
  <si>
    <t>45.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водоотведения, содержит:</t>
  </si>
  <si>
    <t>а) форму заявки о подключении к централизованной системе водоотведения;</t>
  </si>
  <si>
    <t>б) перечень документов, представляемых одновременно с заявкой о подключении к централизованной системе водоотведения;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</si>
  <si>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 и обработке заявки о подключении к централизованной системе водоотведения,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</si>
  <si>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водоотведения.</t>
  </si>
  <si>
    <t>23. 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водоснабжения.</t>
  </si>
  <si>
    <t>24.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водоснабжения, содержит:</t>
  </si>
  <si>
    <t>а) форму заявки о подключении к централизованной системе холодного водоснабжения;</t>
  </si>
  <si>
    <t>б) перечень документов, представляемых одновременно с заявкой о подключении к централизованной системе холодного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</si>
  <si>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</si>
  <si>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холодного водоснабжения.</t>
  </si>
  <si>
    <t>Примечания</t>
  </si>
  <si>
    <t>Оказание услуг водоснабжения осуществляется на  условиях договоров водоснабжения:</t>
  </si>
  <si>
    <t>- указания границ раздела эксплуатационной и балансовой принадлежности;</t>
  </si>
  <si>
    <t>- прав и обязанностей сторон;</t>
  </si>
  <si>
    <t>- сроков и порядка оплаты оказываемых услуг;</t>
  </si>
  <si>
    <t>- ответственности сторон;</t>
  </si>
  <si>
    <t>- сроков действия договора.</t>
  </si>
  <si>
    <t>За территорией предприятия подкачивающих насосных станций нет.</t>
  </si>
  <si>
    <t>Питьевые артезианские скважины.</t>
  </si>
  <si>
    <t>Питьевое водоснабжение(9,00) + техническое водоснабжение(9,00)</t>
  </si>
  <si>
    <t>Информация об условиях, на которых осуществляется оказание регулируемого вида услуг</t>
  </si>
  <si>
    <t>При этом не допускается предпочтение одному лицу перед другим в отношении заключения публичного договора, кроме случаев, предусмотренных законом и иными правовыми актами.</t>
  </si>
  <si>
    <t>Цена, а также иные условия публичного договора устанавливаются одинаковыми для всех потребителей, за исключением случаев, когда законом и иными правовыми актами допускается предоставление льгот для отдельных категорий потребителей.</t>
  </si>
  <si>
    <t>1. Договор на отпуск холодной воды заключается с Потребителем при наличии у него внутренней разводящей водопроводной сети, отвечающей установленным техническим требованиям для сетей водоснабжения, присоединенной к сетям Поставщика, и другого необходимого оборудования, а также при обеспечении учета потребления холодной воды.</t>
  </si>
  <si>
    <t>2. Если иное не предусмотрено соглашением сторон, такой договор считается заключенным на неопределенный срок и может быть изменен или расторгнут по основаниям, предусмотренным статьей 546 ГК РФ.</t>
  </si>
  <si>
    <t>Договор на отпуск холодной воды, заключенный на определенный срок, считается продленным на тот же срок и на тех же условиях, если до окончания срока его действия ни одна из сторон не заявит о его прекращении или изменении либо о заключении нового договора.</t>
  </si>
  <si>
    <t>Если одной из сторон до окончания срока действия договора внесено предложение о заключении нового договора, то отношения сторон до заключения нового договора регулируются ранее заключенным договором.</t>
  </si>
  <si>
    <t>Договором на отпуск холодной  воды может быть предусмотрено право Потребителя изменять количество принимаемой им холодной воды, определенное договором, при условии возмещения им расходов, понесенных Поставщиком в связи с обеспечением подачи холодной воды не в обусловленном договором количестве.</t>
  </si>
  <si>
    <t>4. Качество подаваемой холодной  воды должно соответствовать требованиям, установленным государственными стандартами и иными обязательными правилами или предусмотренным договором на отпуск питьевой воды.</t>
  </si>
  <si>
    <t>5. Потребитель обязан обеспечивать надлежащее техническое состояние и безопасность эксплуатируемых водопроводных сетей, приборов и оборудования, соблюдать установленный режим потребления холодной воды, а также немедленно сообщать Поставщику об авариях, о пожарах, неисправностях приборов учета холодной воды и об иных нарушениях, возникающих при пользовании  водой.</t>
  </si>
  <si>
    <t>Требования к техническому состоянию и эксплуатации водопроводных сетей, приборов и оборудования, а также порядок осуществления контроля за их соблюдением определяются законом, иными правовыми актами и принятыми в соответствии с ними обязательными правилами.</t>
  </si>
  <si>
    <t>6.Оплата холодной воды производится за фактически принятое Потребителем  количество  воды в соответствии с данными учета, если иное не предусмотрено законом, иными правовыми актами или соглашением сторон.</t>
  </si>
  <si>
    <t>Расчетный период для оплаты  услуг устанавливается равным календарному месяцу.</t>
  </si>
  <si>
    <t>Размер платы за холодную воду рассчитывается по тарифам, утвержденных Постановлением РЭК  для Поставщика.</t>
  </si>
  <si>
    <t>7. Перерыв в подаче, прекращение или ограничение подачи холодной воды допускаются по соглашению сторон, за исключением случаев, когда техническое состояние водопроводных сетей Потребителя угрожает аварией или создает угрозу жизни и безопасности граждан. О перерыве в подаче, прекращении или об ограничении подачи холодной воды Поставщик должен предупредить Потребителя.</t>
  </si>
  <si>
    <t>Перерыв в подаче, прекращение или ограничение подачи холодной воды без согласования с Потребителем и без соответствующего его предупреждения допускаются в случае необходимости принять неотложные меры по предотвращению или ликвидации аварии при условии немедленного уведомления Потребителя  об этом.</t>
  </si>
  <si>
    <t xml:space="preserve"> Информация о порядке выполнения технологических, технических и других мероприятий, связанных с подключением к системе холодного водоснабжения, водотведения</t>
  </si>
  <si>
    <t>1. Форма заявки на подключение к системе холодного водоснабжения:   </t>
  </si>
  <si>
    <t>______________________________________</t>
  </si>
  <si>
    <t>Ф.И.О.</t>
  </si>
  <si>
    <t>От____________________________________</t>
  </si>
  <si>
    <t>_____________________________________</t>
  </si>
  <si>
    <t>Адрес</t>
  </si>
  <si>
    <t>телефон</t>
  </si>
  <si>
    <t>2. Запрос технических условий.</t>
  </si>
  <si>
    <t xml:space="preserve">3. Перечень и формы документов, представляемых одновременно с заявкой на подключение к системе холодного водоснабжения:                                                                                   
  3.1.Нотариально заверенные копии учредительных документов;                                                                                  
  3.2.Документы, подтверждающие полномочия лица, подписавшего запрос;                                                                                                        
  3.3.Заверенные копии правоустанавливающих документов на земельный участок;                                        
  3.4.Топографическая карта в масштабе 1:500 (со всеми наземными и подземными коммуникациями и сооружениями);                                                                           
  3.5.Ситуационный план расположения объекта с привязкой к территории населенного пункта;            </t>
  </si>
  <si>
    <t xml:space="preserve">  3.6. Планируемая величина необходимой  нагрузки, м.куб/сутки (водохозяйственный баланс)</t>
  </si>
  <si>
    <t xml:space="preserve">4.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уведомления о принятом решении.                                        </t>
  </si>
  <si>
    <t xml:space="preserve">5. Выдача технических условий, уведомление об отказе.  </t>
  </si>
  <si>
    <t>услуги холодного водоснабжения,  водоотведения</t>
  </si>
  <si>
    <t xml:space="preserve">Начальник энергетической службы – Савин Евгений Вадимович, тел. 34373) 79-089                                                  </t>
  </si>
  <si>
    <t>Иммореев Андрей Игоревич</t>
  </si>
  <si>
    <t xml:space="preserve">Источник официального опубликования тарифа: Документ опубликован на http://www.pravo.gov66.ru/documents/ </t>
  </si>
  <si>
    <t>с 01.01.2021 г.</t>
  </si>
  <si>
    <t>по 30.06.2021 г.</t>
  </si>
  <si>
    <t>с 01.07.2021 г.</t>
  </si>
  <si>
    <t>с 01.01.2022 г.</t>
  </si>
  <si>
    <t>по 30.06.2022 г.</t>
  </si>
  <si>
    <t>с 01.07.2022 г.</t>
  </si>
  <si>
    <t>по 31.12.2022 г.</t>
  </si>
  <si>
    <t>с 01.01.2023 г.</t>
  </si>
  <si>
    <t>по 30.06.2023 г.</t>
  </si>
  <si>
    <t>с 01.07.2023 г.</t>
  </si>
  <si>
    <t>по 31.12.2023 г.</t>
  </si>
  <si>
    <t>X</t>
  </si>
  <si>
    <t xml:space="preserve">Межрайонная ИФНС России №19 по Свердловской области </t>
  </si>
  <si>
    <t>02.12.2019 год</t>
  </si>
  <si>
    <t>ООО "СЛК Цемент"</t>
  </si>
  <si>
    <t>Общество с ограниченной ответственностью</t>
  </si>
  <si>
    <t>https://www.slk-cement.com/</t>
  </si>
  <si>
    <t> Генеральному директору ООО «СЛК Цемент»</t>
  </si>
  <si>
    <t>6. Телефоны и адреса службы, ответственной за прием и обработку заявок на подключение к системе  холодного водоснабжения ООО «СЛК Цемент»                                                            Почтовый адрес: 624800, г. Сухой Лог, ул. Кунарская, 20.</t>
  </si>
  <si>
    <t>по 31.12.2021г.</t>
  </si>
  <si>
    <t>с 01.01.2024 г.</t>
  </si>
  <si>
    <t>по 30.06.2024 г.</t>
  </si>
  <si>
    <t>Утверждены  Постановлением РЭК Свердловской области от  №    226 -ПК от   09   декабря 2020г.</t>
  </si>
  <si>
    <t>ООО "СЛК Цемент" (город Сухой Лог)</t>
  </si>
  <si>
    <t>Заключение договора на отпуск холодной воды осуществляется с учетом требований, указанных ниже, в отношении каждого потребителя, обратившегося в ООО "СЛК Цемент" (Поставщик).</t>
  </si>
  <si>
    <t>3. ООО "СЛК Цемент" подает Потребителю холодную  воду через присоединенную сеть в количестве, предусмотренном договором на отпуск холодной  воды, и с соблюдением режима подачи, согласованного сторонами. Количество поданной Потребителю и использованной им холодной воды определяется в соответствии с данными учета о ее фактическом потреблении.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</si>
</sst>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name val="Calibri"/>
      <family val="2"/>
    </font>
    <font>
      <sz val="10"/>
      <name val="Arial"/>
      <family val="2"/>
    </font>
    <font>
      <b/>
      <sz val="12"/>
      <name val="Courier New"/>
      <family val="3"/>
    </font>
    <font>
      <b/>
      <sz val="12"/>
      <name val="Arial Cyr"/>
      <family val="0"/>
    </font>
    <font>
      <b/>
      <sz val="14"/>
      <name val="Courier New"/>
      <family val="3"/>
    </font>
    <font>
      <b/>
      <u val="single"/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Courier New"/>
      <family val="3"/>
    </font>
    <font>
      <u val="single"/>
      <sz val="11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54" fillId="0" borderId="0" xfId="42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7" fillId="33" borderId="14" xfId="0" applyNumberFormat="1" applyFont="1" applyFill="1" applyBorder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" fontId="7" fillId="33" borderId="14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19" fillId="0" borderId="24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top" wrapText="1"/>
    </xf>
    <xf numFmtId="0" fontId="19" fillId="0" borderId="26" xfId="0" applyFont="1" applyFill="1" applyBorder="1" applyAlignment="1">
      <alignment vertical="top" wrapText="1"/>
    </xf>
    <xf numFmtId="0" fontId="19" fillId="0" borderId="27" xfId="0" applyFont="1" applyFill="1" applyBorder="1" applyAlignment="1">
      <alignment vertical="top" wrapText="1"/>
    </xf>
    <xf numFmtId="178" fontId="19" fillId="0" borderId="27" xfId="0" applyNumberFormat="1" applyFont="1" applyFill="1" applyBorder="1" applyAlignment="1">
      <alignment vertical="top" wrapText="1"/>
    </xf>
    <xf numFmtId="0" fontId="19" fillId="0" borderId="28" xfId="0" applyFont="1" applyFill="1" applyBorder="1" applyAlignment="1">
      <alignment vertical="top" wrapText="1"/>
    </xf>
    <xf numFmtId="178" fontId="19" fillId="0" borderId="28" xfId="0" applyNumberFormat="1" applyFont="1" applyFill="1" applyBorder="1" applyAlignment="1">
      <alignment vertical="top" wrapText="1"/>
    </xf>
    <xf numFmtId="0" fontId="19" fillId="0" borderId="29" xfId="0" applyFont="1" applyFill="1" applyBorder="1" applyAlignment="1">
      <alignment vertical="top" wrapText="1"/>
    </xf>
    <xf numFmtId="0" fontId="19" fillId="0" borderId="30" xfId="0" applyFont="1" applyFill="1" applyBorder="1" applyAlignment="1">
      <alignment vertical="top" wrapText="1"/>
    </xf>
    <xf numFmtId="0" fontId="19" fillId="0" borderId="31" xfId="0" applyFont="1" applyFill="1" applyBorder="1" applyAlignment="1">
      <alignment vertical="top" wrapText="1"/>
    </xf>
    <xf numFmtId="0" fontId="19" fillId="0" borderId="32" xfId="0" applyFont="1" applyFill="1" applyBorder="1" applyAlignment="1">
      <alignment vertical="top" wrapText="1"/>
    </xf>
    <xf numFmtId="0" fontId="19" fillId="0" borderId="33" xfId="0" applyFont="1" applyFill="1" applyBorder="1" applyAlignment="1">
      <alignment vertical="top" wrapText="1"/>
    </xf>
    <xf numFmtId="0" fontId="20" fillId="0" borderId="34" xfId="0" applyFont="1" applyFill="1" applyBorder="1" applyAlignment="1">
      <alignment vertical="top" wrapText="1"/>
    </xf>
    <xf numFmtId="2" fontId="19" fillId="0" borderId="19" xfId="0" applyNumberFormat="1" applyFont="1" applyFill="1" applyBorder="1" applyAlignment="1">
      <alignment vertical="top" wrapText="1"/>
    </xf>
    <xf numFmtId="2" fontId="19" fillId="0" borderId="22" xfId="0" applyNumberFormat="1" applyFont="1" applyFill="1" applyBorder="1" applyAlignment="1">
      <alignment vertical="top" wrapText="1"/>
    </xf>
    <xf numFmtId="2" fontId="19" fillId="0" borderId="24" xfId="0" applyNumberFormat="1" applyFont="1" applyFill="1" applyBorder="1" applyAlignment="1">
      <alignment vertical="top" wrapText="1"/>
    </xf>
    <xf numFmtId="2" fontId="19" fillId="0" borderId="25" xfId="0" applyNumberFormat="1" applyFont="1" applyFill="1" applyBorder="1" applyAlignment="1">
      <alignment vertical="top" wrapText="1"/>
    </xf>
    <xf numFmtId="2" fontId="19" fillId="0" borderId="27" xfId="0" applyNumberFormat="1" applyFont="1" applyFill="1" applyBorder="1" applyAlignment="1">
      <alignment vertical="top" wrapText="1"/>
    </xf>
    <xf numFmtId="2" fontId="19" fillId="0" borderId="28" xfId="0" applyNumberFormat="1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vertical="top" wrapText="1"/>
    </xf>
    <xf numFmtId="2" fontId="19" fillId="0" borderId="30" xfId="0" applyNumberFormat="1" applyFont="1" applyFill="1" applyBorder="1" applyAlignment="1">
      <alignment vertical="top" wrapText="1"/>
    </xf>
    <xf numFmtId="0" fontId="19" fillId="0" borderId="35" xfId="0" applyFont="1" applyFill="1" applyBorder="1" applyAlignment="1">
      <alignment vertical="top" wrapText="1"/>
    </xf>
    <xf numFmtId="0" fontId="19" fillId="0" borderId="36" xfId="0" applyFont="1" applyFill="1" applyBorder="1" applyAlignment="1">
      <alignment vertical="top" wrapText="1"/>
    </xf>
    <xf numFmtId="0" fontId="19" fillId="0" borderId="37" xfId="0" applyFont="1" applyFill="1" applyBorder="1" applyAlignment="1">
      <alignment vertical="top" wrapText="1"/>
    </xf>
    <xf numFmtId="2" fontId="19" fillId="0" borderId="37" xfId="0" applyNumberFormat="1" applyFont="1" applyFill="1" applyBorder="1" applyAlignment="1">
      <alignment vertical="top" wrapText="1"/>
    </xf>
    <xf numFmtId="2" fontId="19" fillId="0" borderId="38" xfId="0" applyNumberFormat="1" applyFont="1" applyFill="1" applyBorder="1" applyAlignment="1">
      <alignment vertical="top" wrapText="1"/>
    </xf>
    <xf numFmtId="2" fontId="19" fillId="0" borderId="39" xfId="0" applyNumberFormat="1" applyFont="1" applyFill="1" applyBorder="1" applyAlignment="1">
      <alignment vertical="top" wrapText="1"/>
    </xf>
    <xf numFmtId="0" fontId="19" fillId="0" borderId="40" xfId="0" applyFont="1" applyFill="1" applyBorder="1" applyAlignment="1">
      <alignment vertical="top" wrapText="1"/>
    </xf>
    <xf numFmtId="2" fontId="19" fillId="0" borderId="32" xfId="0" applyNumberFormat="1" applyFont="1" applyFill="1" applyBorder="1" applyAlignment="1">
      <alignment vertical="top" wrapText="1"/>
    </xf>
    <xf numFmtId="2" fontId="19" fillId="0" borderId="33" xfId="0" applyNumberFormat="1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19" fillId="0" borderId="41" xfId="0" applyFont="1" applyFill="1" applyBorder="1" applyAlignment="1">
      <alignment vertical="top" wrapText="1"/>
    </xf>
    <xf numFmtId="0" fontId="20" fillId="0" borderId="36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vertical="top" wrapText="1"/>
    </xf>
    <xf numFmtId="3" fontId="19" fillId="0" borderId="30" xfId="0" applyNumberFormat="1" applyFont="1" applyFill="1" applyBorder="1" applyAlignment="1">
      <alignment vertical="top" wrapText="1"/>
    </xf>
    <xf numFmtId="4" fontId="19" fillId="0" borderId="30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horizontal="justify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vertical="top" wrapText="1"/>
    </xf>
    <xf numFmtId="4" fontId="19" fillId="0" borderId="32" xfId="0" applyNumberFormat="1" applyFont="1" applyFill="1" applyBorder="1" applyAlignment="1">
      <alignment vertical="top" wrapText="1"/>
    </xf>
    <xf numFmtId="4" fontId="19" fillId="0" borderId="33" xfId="0" applyNumberFormat="1" applyFont="1" applyFill="1" applyBorder="1" applyAlignment="1">
      <alignment vertical="top" wrapText="1"/>
    </xf>
    <xf numFmtId="0" fontId="26" fillId="0" borderId="0" xfId="0" applyFont="1" applyAlignment="1">
      <alignment wrapText="1"/>
    </xf>
    <xf numFmtId="0" fontId="27" fillId="0" borderId="42" xfId="0" applyFont="1" applyBorder="1" applyAlignment="1">
      <alignment horizontal="justify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7" fillId="0" borderId="45" xfId="0" applyFont="1" applyBorder="1" applyAlignment="1">
      <alignment horizontal="justify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7" fillId="0" borderId="48" xfId="0" applyFont="1" applyBorder="1" applyAlignment="1">
      <alignment horizontal="justify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6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47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50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8" fillId="0" borderId="0" xfId="0" applyFont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34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5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5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5" fillId="0" borderId="5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177" fontId="7" fillId="33" borderId="14" xfId="0" applyNumberFormat="1" applyFont="1" applyFill="1" applyBorder="1" applyAlignment="1">
      <alignment horizontal="center" vertical="top" wrapText="1"/>
    </xf>
    <xf numFmtId="177" fontId="7" fillId="33" borderId="18" xfId="0" applyNumberFormat="1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3" fontId="7" fillId="33" borderId="18" xfId="0" applyNumberFormat="1" applyFont="1" applyFill="1" applyBorder="1" applyAlignment="1">
      <alignment horizontal="center" vertical="top" wrapText="1"/>
    </xf>
    <xf numFmtId="4" fontId="7" fillId="33" borderId="14" xfId="0" applyNumberFormat="1" applyFont="1" applyFill="1" applyBorder="1" applyAlignment="1">
      <alignment horizontal="center" vertical="top" wrapText="1"/>
    </xf>
    <xf numFmtId="4" fontId="7" fillId="33" borderId="18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7" fillId="0" borderId="18" xfId="0" applyNumberFormat="1" applyFont="1" applyBorder="1" applyAlignment="1">
      <alignment horizontal="center" vertical="top" wrapText="1"/>
    </xf>
    <xf numFmtId="0" fontId="7" fillId="0" borderId="5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9" fontId="7" fillId="34" borderId="14" xfId="0" applyNumberFormat="1" applyFont="1" applyFill="1" applyBorder="1" applyAlignment="1">
      <alignment vertical="top" wrapText="1"/>
    </xf>
    <xf numFmtId="49" fontId="7" fillId="34" borderId="18" xfId="0" applyNumberFormat="1" applyFont="1" applyFill="1" applyBorder="1" applyAlignment="1">
      <alignment vertical="top" wrapText="1"/>
    </xf>
    <xf numFmtId="4" fontId="7" fillId="33" borderId="14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2" fontId="7" fillId="33" borderId="14" xfId="0" applyNumberFormat="1" applyFont="1" applyFill="1" applyBorder="1" applyAlignment="1">
      <alignment vertical="top" wrapText="1"/>
    </xf>
    <xf numFmtId="0" fontId="20" fillId="0" borderId="56" xfId="0" applyFont="1" applyFill="1" applyBorder="1" applyAlignment="1">
      <alignment vertical="top" wrapText="1"/>
    </xf>
    <xf numFmtId="0" fontId="20" fillId="0" borderId="43" xfId="0" applyFont="1" applyFill="1" applyBorder="1" applyAlignment="1">
      <alignment vertical="top" wrapText="1"/>
    </xf>
    <xf numFmtId="0" fontId="20" fillId="0" borderId="44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53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1;&#1080;&#1084;&#1080;&#1090;&#1099;%20%20&#1080;%20%20&#1079;&#1072;&#1090;&#1088;&#1072;&#1090;&#1099;\&#1056;&#1077;&#1075;&#1091;&#1083;&#1080;&#1088;&#1091;&#1077;&#1084;&#1099;&#1077;%20&#1074;&#1080;&#1076;&#1099;%20&#1076;&#1077;&#1103;&#1090;&#1077;&#1086;&#1083;&#1100;&#1085;&#1086;&#1089;&#1090;&#1080;\2013\&#1074;&#1086;&#1076;&#1072;\&#1056;&#1072;&#1089;&#1095;&#1077;&#1090;%20&#1042;&#1086;&#1076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анкета"/>
      <sheetName val="По потребителям"/>
      <sheetName val="ТарифЭлЭн"/>
      <sheetName val="Прил 1(пит вода)"/>
      <sheetName val="Прил 2(тех вода)"/>
      <sheetName val="Прил 3(водоотвод)"/>
      <sheetName val="Прил 4(оборуд)"/>
      <sheetName val="Прил 5(нас станц)"/>
      <sheetName val="эл.энергия факт 2012"/>
      <sheetName val="Прил 10"/>
      <sheetName val="расчет численности"/>
      <sheetName val="штат распис"/>
      <sheetName val="Прил 15"/>
      <sheetName val="ОС ТехВод"/>
      <sheetName val="ОС ТехВод (2)"/>
      <sheetName val="Прил 15 (2)"/>
      <sheetName val="ОСПитВод"/>
      <sheetName val="ОСПитВод(2)"/>
      <sheetName val="Прил 15 (3)"/>
      <sheetName val="ОС Водоотв"/>
      <sheetName val="ОС Водоотв (2)"/>
      <sheetName val="Расшифр затрат"/>
      <sheetName val="Прил 16"/>
      <sheetName val="Прил 16(пит в)"/>
      <sheetName val="Прил 16(водоотв)"/>
      <sheetName val="часть (3)"/>
      <sheetName val="Расшифр затрат (2)"/>
      <sheetName val="Прил 16 (2)"/>
      <sheetName val="Прил 16(пит в) (2)"/>
      <sheetName val="Прил 16(водоотв) (2)"/>
      <sheetName val="ТарифЭлЭн (2)"/>
      <sheetName val="часть"/>
      <sheetName val="часть (2)"/>
    </sheetNames>
    <sheetDataSet>
      <sheetData sheetId="12">
        <row r="5">
          <cell r="D5">
            <v>3.17</v>
          </cell>
        </row>
        <row r="6">
          <cell r="D6">
            <v>0.08</v>
          </cell>
        </row>
        <row r="7">
          <cell r="D7">
            <v>1</v>
          </cell>
        </row>
      </sheetData>
      <sheetData sheetId="22">
        <row r="4">
          <cell r="C4">
            <v>1539.1170000000002</v>
          </cell>
          <cell r="D4">
            <v>88.07</v>
          </cell>
        </row>
        <row r="5">
          <cell r="C5">
            <v>18417.49</v>
          </cell>
          <cell r="D5">
            <v>3448.34</v>
          </cell>
        </row>
        <row r="6">
          <cell r="C6">
            <v>2642619.32</v>
          </cell>
          <cell r="D6">
            <v>152445.24</v>
          </cell>
        </row>
        <row r="9">
          <cell r="C9">
            <v>182892.71999999997</v>
          </cell>
          <cell r="D9">
            <v>775179.88</v>
          </cell>
        </row>
        <row r="10">
          <cell r="C10">
            <v>1379357.71</v>
          </cell>
          <cell r="D10">
            <v>994795.42</v>
          </cell>
        </row>
        <row r="11">
          <cell r="C11">
            <v>0</v>
          </cell>
          <cell r="D11">
            <v>0</v>
          </cell>
        </row>
        <row r="12">
          <cell r="C12">
            <v>578048.45</v>
          </cell>
          <cell r="D12">
            <v>362491.8400000001</v>
          </cell>
        </row>
        <row r="13">
          <cell r="C13">
            <v>158127.78949999998</v>
          </cell>
          <cell r="D13">
            <v>111276.80040000002</v>
          </cell>
        </row>
        <row r="14">
          <cell r="C14">
            <v>847355.4099999999</v>
          </cell>
          <cell r="D14">
            <v>40163</v>
          </cell>
        </row>
        <row r="19">
          <cell r="C19">
            <v>801961.8934000002</v>
          </cell>
          <cell r="D19">
            <v>60216.11</v>
          </cell>
        </row>
        <row r="28">
          <cell r="C28">
            <v>700530.7629873999</v>
          </cell>
          <cell r="D28">
            <v>265001.76282239996</v>
          </cell>
        </row>
        <row r="30">
          <cell r="C30">
            <v>4.749029180944268</v>
          </cell>
          <cell r="D30">
            <v>31.395689715253777</v>
          </cell>
        </row>
        <row r="36">
          <cell r="C36">
            <v>2328600</v>
          </cell>
          <cell r="D36">
            <v>269680</v>
          </cell>
        </row>
        <row r="40">
          <cell r="C40">
            <v>135000</v>
          </cell>
          <cell r="D40">
            <v>16059.999999999998</v>
          </cell>
        </row>
        <row r="41">
          <cell r="C41">
            <v>651900</v>
          </cell>
          <cell r="D41">
            <v>399470</v>
          </cell>
        </row>
        <row r="42">
          <cell r="C42">
            <v>1255100</v>
          </cell>
          <cell r="D42">
            <v>199190</v>
          </cell>
        </row>
        <row r="43">
          <cell r="C43">
            <v>376500</v>
          </cell>
          <cell r="D43">
            <v>59760</v>
          </cell>
        </row>
        <row r="46">
          <cell r="C46">
            <v>784900</v>
          </cell>
          <cell r="D46">
            <v>289910</v>
          </cell>
        </row>
        <row r="47">
          <cell r="C47">
            <v>652000</v>
          </cell>
          <cell r="D47">
            <v>79900</v>
          </cell>
        </row>
        <row r="48">
          <cell r="C48">
            <v>684900</v>
          </cell>
          <cell r="D48">
            <v>144600</v>
          </cell>
        </row>
        <row r="51">
          <cell r="C51">
            <v>58800</v>
          </cell>
          <cell r="D51">
            <v>1000</v>
          </cell>
        </row>
        <row r="52">
          <cell r="C52">
            <v>2080.098</v>
          </cell>
          <cell r="D52">
            <v>150.96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4.125" style="0" customWidth="1"/>
    <col min="2" max="2" width="25.125" style="0" customWidth="1"/>
    <col min="3" max="3" width="10.25390625" style="0" customWidth="1"/>
    <col min="4" max="4" width="12.75390625" style="0" customWidth="1"/>
    <col min="5" max="5" width="17.375" style="0" customWidth="1"/>
    <col min="6" max="6" width="13.00390625" style="0" customWidth="1"/>
    <col min="7" max="7" width="15.375" style="0" customWidth="1"/>
    <col min="8" max="8" width="12.875" style="0" customWidth="1"/>
    <col min="9" max="9" width="15.00390625" style="0" bestFit="1" customWidth="1"/>
    <col min="10" max="10" width="12.25390625" style="0" customWidth="1"/>
    <col min="11" max="11" width="15.00390625" style="0" bestFit="1" customWidth="1"/>
    <col min="12" max="12" width="11.75390625" style="0" customWidth="1"/>
    <col min="13" max="13" width="15.00390625" style="0" bestFit="1" customWidth="1"/>
    <col min="15" max="15" width="15.25390625" style="0" customWidth="1"/>
    <col min="16" max="16" width="0" style="0" hidden="1" customWidth="1"/>
    <col min="17" max="17" width="15.00390625" style="0" hidden="1" customWidth="1"/>
    <col min="18" max="18" width="0" style="0" hidden="1" customWidth="1"/>
    <col min="19" max="19" width="15.00390625" style="0" hidden="1" customWidth="1"/>
  </cols>
  <sheetData>
    <row r="2" spans="1:7" ht="18">
      <c r="A2" s="143" t="s">
        <v>59</v>
      </c>
      <c r="B2" s="143"/>
      <c r="C2" s="143"/>
      <c r="D2" s="143"/>
      <c r="E2" s="143"/>
      <c r="F2" s="143"/>
      <c r="G2" s="143"/>
    </row>
    <row r="4" ht="13.5" thickBot="1"/>
    <row r="5" spans="1:19" ht="16.5" customHeight="1" thickBot="1">
      <c r="A5" s="149" t="s">
        <v>1</v>
      </c>
      <c r="B5" s="149" t="s">
        <v>51</v>
      </c>
      <c r="C5" s="149" t="s">
        <v>52</v>
      </c>
      <c r="D5" s="146" t="s">
        <v>53</v>
      </c>
      <c r="E5" s="147"/>
      <c r="F5" s="147"/>
      <c r="G5" s="148"/>
      <c r="H5" s="146" t="s">
        <v>53</v>
      </c>
      <c r="I5" s="147"/>
      <c r="J5" s="147"/>
      <c r="K5" s="148"/>
      <c r="L5" s="146" t="s">
        <v>53</v>
      </c>
      <c r="M5" s="147"/>
      <c r="N5" s="147"/>
      <c r="O5" s="148"/>
      <c r="P5" s="146" t="s">
        <v>53</v>
      </c>
      <c r="Q5" s="147"/>
      <c r="R5" s="147"/>
      <c r="S5" s="148"/>
    </row>
    <row r="6" spans="1:19" ht="15.75" customHeight="1">
      <c r="A6" s="150"/>
      <c r="B6" s="150"/>
      <c r="C6" s="150"/>
      <c r="D6" s="139" t="s">
        <v>366</v>
      </c>
      <c r="E6" s="140"/>
      <c r="F6" s="139" t="s">
        <v>368</v>
      </c>
      <c r="G6" s="140"/>
      <c r="H6" s="139" t="s">
        <v>369</v>
      </c>
      <c r="I6" s="140"/>
      <c r="J6" s="139" t="s">
        <v>371</v>
      </c>
      <c r="K6" s="140"/>
      <c r="L6" s="139" t="s">
        <v>373</v>
      </c>
      <c r="M6" s="140"/>
      <c r="N6" s="139" t="s">
        <v>375</v>
      </c>
      <c r="O6" s="140"/>
      <c r="P6" s="139" t="s">
        <v>386</v>
      </c>
      <c r="Q6" s="140"/>
      <c r="R6" s="139" t="s">
        <v>375</v>
      </c>
      <c r="S6" s="140"/>
    </row>
    <row r="7" spans="1:19" ht="16.5" customHeight="1" thickBot="1">
      <c r="A7" s="150"/>
      <c r="B7" s="150"/>
      <c r="C7" s="150"/>
      <c r="D7" s="141" t="s">
        <v>367</v>
      </c>
      <c r="E7" s="142"/>
      <c r="F7" s="141" t="s">
        <v>385</v>
      </c>
      <c r="G7" s="142"/>
      <c r="H7" s="141" t="s">
        <v>370</v>
      </c>
      <c r="I7" s="142"/>
      <c r="J7" s="141" t="s">
        <v>372</v>
      </c>
      <c r="K7" s="142"/>
      <c r="L7" s="141" t="s">
        <v>374</v>
      </c>
      <c r="M7" s="142"/>
      <c r="N7" s="141" t="s">
        <v>376</v>
      </c>
      <c r="O7" s="142"/>
      <c r="P7" s="141" t="s">
        <v>387</v>
      </c>
      <c r="Q7" s="142"/>
      <c r="R7" s="141" t="s">
        <v>376</v>
      </c>
      <c r="S7" s="142"/>
    </row>
    <row r="8" spans="1:19" ht="82.5" customHeight="1" thickBot="1">
      <c r="A8" s="151"/>
      <c r="B8" s="151"/>
      <c r="C8" s="151"/>
      <c r="D8" s="15" t="s">
        <v>54</v>
      </c>
      <c r="E8" s="15" t="s">
        <v>55</v>
      </c>
      <c r="F8" s="15" t="s">
        <v>54</v>
      </c>
      <c r="G8" s="15" t="s">
        <v>55</v>
      </c>
      <c r="H8" s="15" t="s">
        <v>54</v>
      </c>
      <c r="I8" s="15" t="s">
        <v>55</v>
      </c>
      <c r="J8" s="15" t="s">
        <v>54</v>
      </c>
      <c r="K8" s="15" t="s">
        <v>55</v>
      </c>
      <c r="L8" s="15" t="s">
        <v>54</v>
      </c>
      <c r="M8" s="15" t="s">
        <v>55</v>
      </c>
      <c r="N8" s="15" t="s">
        <v>54</v>
      </c>
      <c r="O8" s="15" t="s">
        <v>55</v>
      </c>
      <c r="P8" s="15" t="s">
        <v>54</v>
      </c>
      <c r="Q8" s="15" t="s">
        <v>55</v>
      </c>
      <c r="R8" s="15" t="s">
        <v>54</v>
      </c>
      <c r="S8" s="15" t="s">
        <v>55</v>
      </c>
    </row>
    <row r="9" spans="2:19" ht="63" customHeight="1" thickBot="1">
      <c r="B9" s="132" t="s">
        <v>389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4"/>
      <c r="P9" s="133"/>
      <c r="Q9" s="133"/>
      <c r="R9" s="133"/>
      <c r="S9" s="134"/>
    </row>
    <row r="10" spans="1:19" ht="18.75">
      <c r="A10" s="117">
        <v>1</v>
      </c>
      <c r="B10" s="118" t="s">
        <v>56</v>
      </c>
      <c r="C10" s="119" t="s">
        <v>57</v>
      </c>
      <c r="D10" s="120">
        <v>13.63</v>
      </c>
      <c r="E10" s="121" t="s">
        <v>377</v>
      </c>
      <c r="F10" s="120">
        <v>14.41</v>
      </c>
      <c r="G10" s="121" t="s">
        <v>377</v>
      </c>
      <c r="H10" s="120">
        <v>12.4</v>
      </c>
      <c r="I10" s="121" t="s">
        <v>377</v>
      </c>
      <c r="J10" s="120">
        <v>12.51</v>
      </c>
      <c r="K10" s="121" t="s">
        <v>377</v>
      </c>
      <c r="L10" s="120">
        <v>12.51</v>
      </c>
      <c r="M10" s="121" t="s">
        <v>377</v>
      </c>
      <c r="N10" s="120">
        <v>12.87</v>
      </c>
      <c r="O10" s="121" t="s">
        <v>377</v>
      </c>
      <c r="P10" s="120">
        <v>12.51</v>
      </c>
      <c r="Q10" s="121" t="s">
        <v>377</v>
      </c>
      <c r="R10" s="120">
        <v>12.87</v>
      </c>
      <c r="S10" s="121" t="s">
        <v>377</v>
      </c>
    </row>
    <row r="11" spans="1:19" ht="18.75">
      <c r="A11" s="122">
        <v>2</v>
      </c>
      <c r="B11" s="123" t="s">
        <v>58</v>
      </c>
      <c r="C11" s="124" t="s">
        <v>57</v>
      </c>
      <c r="D11" s="125">
        <v>4.53</v>
      </c>
      <c r="E11" s="126" t="s">
        <v>377</v>
      </c>
      <c r="F11" s="125">
        <v>4.94</v>
      </c>
      <c r="G11" s="126" t="s">
        <v>377</v>
      </c>
      <c r="H11" s="125">
        <v>4.45</v>
      </c>
      <c r="I11" s="126" t="s">
        <v>377</v>
      </c>
      <c r="J11" s="125">
        <v>4.48</v>
      </c>
      <c r="K11" s="126" t="s">
        <v>377</v>
      </c>
      <c r="L11" s="125">
        <v>4.48</v>
      </c>
      <c r="M11" s="126" t="s">
        <v>377</v>
      </c>
      <c r="N11" s="125">
        <v>4.63</v>
      </c>
      <c r="O11" s="126" t="s">
        <v>377</v>
      </c>
      <c r="P11" s="125">
        <v>4.48</v>
      </c>
      <c r="Q11" s="126" t="s">
        <v>377</v>
      </c>
      <c r="R11" s="125">
        <v>4.63</v>
      </c>
      <c r="S11" s="126" t="s">
        <v>377</v>
      </c>
    </row>
    <row r="12" spans="1:19" ht="19.5" thickBot="1">
      <c r="A12" s="127">
        <v>3</v>
      </c>
      <c r="B12" s="128" t="s">
        <v>308</v>
      </c>
      <c r="C12" s="129" t="s">
        <v>57</v>
      </c>
      <c r="D12" s="130">
        <v>13.18</v>
      </c>
      <c r="E12" s="131" t="s">
        <v>377</v>
      </c>
      <c r="F12" s="130">
        <v>13.93</v>
      </c>
      <c r="G12" s="131" t="s">
        <v>377</v>
      </c>
      <c r="H12" s="130">
        <v>11.98</v>
      </c>
      <c r="I12" s="131" t="s">
        <v>377</v>
      </c>
      <c r="J12" s="130">
        <v>12.12</v>
      </c>
      <c r="K12" s="131" t="s">
        <v>377</v>
      </c>
      <c r="L12" s="130">
        <v>12.12</v>
      </c>
      <c r="M12" s="131" t="s">
        <v>377</v>
      </c>
      <c r="N12" s="130">
        <v>12.45</v>
      </c>
      <c r="O12" s="131" t="s">
        <v>377</v>
      </c>
      <c r="P12" s="130">
        <v>12.12</v>
      </c>
      <c r="Q12" s="131" t="s">
        <v>377</v>
      </c>
      <c r="R12" s="130">
        <v>12.45</v>
      </c>
      <c r="S12" s="131" t="s">
        <v>377</v>
      </c>
    </row>
    <row r="15" ht="15">
      <c r="A15" s="16" t="s">
        <v>388</v>
      </c>
    </row>
    <row r="16" ht="15">
      <c r="A16" s="16"/>
    </row>
    <row r="17" spans="1:13" ht="24" customHeight="1">
      <c r="A17" s="153" t="s">
        <v>365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9" spans="1:15" ht="15.75">
      <c r="A19" s="144" t="s">
        <v>333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29.25" customHeight="1">
      <c r="A20" s="145" t="s">
        <v>390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1:15" ht="29.25" customHeight="1">
      <c r="A21" s="145" t="s">
        <v>334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</row>
    <row r="22" spans="1:15" ht="29.25" customHeight="1">
      <c r="A22" s="145" t="s">
        <v>335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</row>
    <row r="23" spans="1:15" ht="29.25" customHeight="1">
      <c r="A23" s="145" t="s">
        <v>336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15" ht="29.25" customHeight="1">
      <c r="A24" s="145" t="s">
        <v>337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15" ht="29.25" customHeight="1">
      <c r="A25" s="145" t="s">
        <v>338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1:15" ht="29.25" customHeight="1">
      <c r="A26" s="145" t="s">
        <v>339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1:15" ht="29.25" customHeight="1">
      <c r="A27" s="145" t="s">
        <v>391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</row>
    <row r="28" spans="1:15" ht="29.25" customHeight="1">
      <c r="A28" s="145" t="s">
        <v>340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5" ht="29.25" customHeight="1">
      <c r="A29" s="145" t="s">
        <v>341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1:15" ht="29.25" customHeight="1">
      <c r="A30" s="145" t="s">
        <v>342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1:15" ht="29.25" customHeight="1">
      <c r="A31" s="145" t="s">
        <v>343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</row>
    <row r="32" spans="1:15" ht="29.25" customHeight="1">
      <c r="A32" s="145" t="s">
        <v>344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</row>
    <row r="33" spans="1:15" ht="22.5" customHeight="1">
      <c r="A33" s="145" t="s">
        <v>345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4" spans="1:15" ht="24" customHeight="1">
      <c r="A34" s="145" t="s">
        <v>346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1:15" ht="33.75" customHeight="1">
      <c r="A35" s="145" t="s">
        <v>347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spans="1:15" ht="29.25" customHeight="1">
      <c r="A36" s="145" t="s">
        <v>348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</row>
    <row r="37" spans="1:15" ht="32.25" customHeight="1">
      <c r="A37" s="144" t="s">
        <v>349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8" ht="15">
      <c r="A38" s="16"/>
      <c r="B38" s="16"/>
      <c r="C38" s="16"/>
      <c r="D38" s="16"/>
      <c r="E38" s="16"/>
      <c r="F38" s="16"/>
      <c r="G38" s="16"/>
      <c r="H38" s="16"/>
    </row>
    <row r="39" spans="1:8" ht="15.75">
      <c r="A39" s="115" t="s">
        <v>350</v>
      </c>
      <c r="B39" s="16"/>
      <c r="C39" s="16"/>
      <c r="D39" s="16"/>
      <c r="E39" s="16"/>
      <c r="F39" s="16"/>
      <c r="G39" s="16"/>
      <c r="H39" s="16"/>
    </row>
    <row r="40" spans="1:8" ht="15.75">
      <c r="A40" s="115" t="s">
        <v>383</v>
      </c>
      <c r="B40" s="16"/>
      <c r="C40" s="16"/>
      <c r="D40" s="16"/>
      <c r="E40" s="16"/>
      <c r="F40" s="16"/>
      <c r="G40" s="16"/>
      <c r="H40" s="16"/>
    </row>
    <row r="41" spans="1:8" ht="15.75">
      <c r="A41" s="115" t="s">
        <v>351</v>
      </c>
      <c r="B41" s="16"/>
      <c r="C41" s="16"/>
      <c r="D41" s="16"/>
      <c r="E41" s="16"/>
      <c r="F41" s="16"/>
      <c r="G41" s="16"/>
      <c r="H41" s="16"/>
    </row>
    <row r="42" spans="1:8" ht="15.75">
      <c r="A42" s="115" t="s">
        <v>352</v>
      </c>
      <c r="B42" s="16"/>
      <c r="C42" s="16"/>
      <c r="D42" s="16"/>
      <c r="E42" s="16"/>
      <c r="F42" s="16"/>
      <c r="G42" s="16"/>
      <c r="H42" s="16"/>
    </row>
    <row r="43" spans="1:8" ht="15.75">
      <c r="A43" s="115" t="s">
        <v>353</v>
      </c>
      <c r="B43" s="16"/>
      <c r="C43" s="16"/>
      <c r="D43" s="16"/>
      <c r="E43" s="16"/>
      <c r="F43" s="16"/>
      <c r="G43" s="16"/>
      <c r="H43" s="16"/>
    </row>
    <row r="44" spans="1:8" ht="15.75">
      <c r="A44" s="115" t="s">
        <v>352</v>
      </c>
      <c r="B44" s="16"/>
      <c r="C44" s="16"/>
      <c r="D44" s="16"/>
      <c r="E44" s="16"/>
      <c r="F44" s="16"/>
      <c r="G44" s="16"/>
      <c r="H44" s="16"/>
    </row>
    <row r="45" spans="1:8" ht="15.75">
      <c r="A45" s="115" t="s">
        <v>354</v>
      </c>
      <c r="B45" s="16"/>
      <c r="C45" s="16"/>
      <c r="D45" s="16"/>
      <c r="E45" s="16"/>
      <c r="F45" s="16"/>
      <c r="G45" s="16"/>
      <c r="H45" s="16"/>
    </row>
    <row r="46" spans="1:8" ht="15.75">
      <c r="A46" s="115" t="s">
        <v>354</v>
      </c>
      <c r="B46" s="16"/>
      <c r="C46" s="16"/>
      <c r="D46" s="16"/>
      <c r="E46" s="16"/>
      <c r="F46" s="16"/>
      <c r="G46" s="16"/>
      <c r="H46" s="16"/>
    </row>
    <row r="47" spans="1:8" ht="15.75">
      <c r="A47" s="115" t="s">
        <v>355</v>
      </c>
      <c r="B47" s="16"/>
      <c r="C47" s="16"/>
      <c r="D47" s="16"/>
      <c r="E47" s="16"/>
      <c r="F47" s="16"/>
      <c r="G47" s="16"/>
      <c r="H47" s="16"/>
    </row>
    <row r="48" spans="1:8" ht="15.75">
      <c r="A48" s="115" t="s">
        <v>354</v>
      </c>
      <c r="B48" s="16"/>
      <c r="C48" s="16"/>
      <c r="D48" s="16"/>
      <c r="E48" s="16"/>
      <c r="F48" s="16"/>
      <c r="G48" s="16"/>
      <c r="H48" s="16"/>
    </row>
    <row r="49" spans="1:8" ht="15.75">
      <c r="A49" s="115" t="s">
        <v>356</v>
      </c>
      <c r="B49" s="16"/>
      <c r="C49" s="16"/>
      <c r="D49" s="16"/>
      <c r="E49" s="16"/>
      <c r="F49" s="16"/>
      <c r="G49" s="16"/>
      <c r="H49" s="16"/>
    </row>
    <row r="50" spans="1:8" ht="15.75">
      <c r="A50" s="115"/>
      <c r="B50" s="16"/>
      <c r="C50" s="16"/>
      <c r="D50" s="16"/>
      <c r="E50" s="16"/>
      <c r="F50" s="16"/>
      <c r="G50" s="16"/>
      <c r="H50" s="16"/>
    </row>
    <row r="51" spans="1:8" ht="15.75">
      <c r="A51" s="115"/>
      <c r="B51" s="16"/>
      <c r="C51" s="16"/>
      <c r="D51" s="16"/>
      <c r="E51" s="16"/>
      <c r="F51" s="16"/>
      <c r="G51" s="16"/>
      <c r="H51" s="16"/>
    </row>
    <row r="52" spans="1:8" ht="15.75">
      <c r="A52" s="116" t="s">
        <v>357</v>
      </c>
      <c r="B52" s="16"/>
      <c r="C52" s="16"/>
      <c r="D52" s="16"/>
      <c r="E52" s="16"/>
      <c r="F52" s="16"/>
      <c r="G52" s="16"/>
      <c r="H52" s="16"/>
    </row>
    <row r="53" spans="1:15" ht="15.75">
      <c r="A53" s="152" t="s">
        <v>358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8" ht="15.75">
      <c r="A54" s="116" t="s">
        <v>359</v>
      </c>
      <c r="B54" s="16"/>
      <c r="C54" s="16"/>
      <c r="D54" s="16"/>
      <c r="E54" s="16"/>
      <c r="F54" s="16"/>
      <c r="G54" s="16"/>
      <c r="H54" s="16"/>
    </row>
    <row r="55" spans="1:15" ht="15.75">
      <c r="A55" s="152" t="s">
        <v>360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ht="15.75">
      <c r="A56" s="116" t="s">
        <v>361</v>
      </c>
    </row>
    <row r="57" spans="1:15" ht="31.5" customHeight="1">
      <c r="A57" s="152" t="s">
        <v>384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</row>
    <row r="58" ht="25.5" customHeight="1">
      <c r="A58" s="116" t="s">
        <v>363</v>
      </c>
    </row>
    <row r="59" ht="15.75">
      <c r="A59" s="115"/>
    </row>
  </sheetData>
  <sheetProtection/>
  <mergeCells count="47">
    <mergeCell ref="P5:S5"/>
    <mergeCell ref="P6:Q6"/>
    <mergeCell ref="R6:S6"/>
    <mergeCell ref="P7:Q7"/>
    <mergeCell ref="R7:S7"/>
    <mergeCell ref="F6:G6"/>
    <mergeCell ref="F7:G7"/>
    <mergeCell ref="L5:O5"/>
    <mergeCell ref="A57:O57"/>
    <mergeCell ref="A30:O30"/>
    <mergeCell ref="A31:O31"/>
    <mergeCell ref="A32:O32"/>
    <mergeCell ref="A33:O33"/>
    <mergeCell ref="A34:O34"/>
    <mergeCell ref="A28:O28"/>
    <mergeCell ref="A29:O29"/>
    <mergeCell ref="A36:O36"/>
    <mergeCell ref="A37:O37"/>
    <mergeCell ref="A53:O53"/>
    <mergeCell ref="A55:O55"/>
    <mergeCell ref="A23:O23"/>
    <mergeCell ref="A5:A8"/>
    <mergeCell ref="B5:B8"/>
    <mergeCell ref="C5:C8"/>
    <mergeCell ref="A35:O35"/>
    <mergeCell ref="A24:O24"/>
    <mergeCell ref="A25:O25"/>
    <mergeCell ref="A26:O26"/>
    <mergeCell ref="A27:O27"/>
    <mergeCell ref="D7:E7"/>
    <mergeCell ref="A19:O19"/>
    <mergeCell ref="A20:O20"/>
    <mergeCell ref="A21:O21"/>
    <mergeCell ref="A22:O22"/>
    <mergeCell ref="H5:K5"/>
    <mergeCell ref="H6:I6"/>
    <mergeCell ref="H7:I7"/>
    <mergeCell ref="D5:G5"/>
    <mergeCell ref="D6:E6"/>
    <mergeCell ref="A17:M17"/>
    <mergeCell ref="N6:O6"/>
    <mergeCell ref="N7:O7"/>
    <mergeCell ref="J7:K7"/>
    <mergeCell ref="L6:M6"/>
    <mergeCell ref="J6:K6"/>
    <mergeCell ref="A2:G2"/>
    <mergeCell ref="L7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T47"/>
  <sheetViews>
    <sheetView zoomScalePageLayoutView="0" workbookViewId="0" topLeftCell="A1">
      <selection activeCell="A62" sqref="A62:IV64"/>
    </sheetView>
  </sheetViews>
  <sheetFormatPr defaultColWidth="9.00390625" defaultRowHeight="12.75" outlineLevelRow="1"/>
  <cols>
    <col min="2" max="2" width="20.75390625" style="0" customWidth="1"/>
    <col min="3" max="3" width="10.875" style="0" customWidth="1"/>
    <col min="4" max="4" width="11.625" style="0" bestFit="1" customWidth="1"/>
    <col min="5" max="5" width="10.25390625" style="0" bestFit="1" customWidth="1"/>
    <col min="6" max="6" width="12.25390625" style="0" bestFit="1" customWidth="1"/>
    <col min="7" max="7" width="10.125" style="0" bestFit="1" customWidth="1"/>
    <col min="9" max="9" width="9.625" style="0" bestFit="1" customWidth="1"/>
    <col min="12" max="12" width="10.125" style="0" bestFit="1" customWidth="1"/>
    <col min="13" max="13" width="11.125" style="0" bestFit="1" customWidth="1"/>
    <col min="16" max="17" width="10.125" style="0" bestFit="1" customWidth="1"/>
    <col min="21" max="16384" width="9.125" style="19" customWidth="1"/>
  </cols>
  <sheetData>
    <row r="1" spans="1:9" ht="16.5">
      <c r="A1" s="20" t="s">
        <v>63</v>
      </c>
      <c r="B1" s="21"/>
      <c r="C1" s="21"/>
      <c r="D1" s="21"/>
      <c r="F1" s="21"/>
      <c r="G1" s="21"/>
      <c r="H1" s="21"/>
      <c r="I1" s="21"/>
    </row>
    <row r="2" spans="1:9" ht="18">
      <c r="A2" s="20" t="s">
        <v>64</v>
      </c>
      <c r="B2" s="21"/>
      <c r="C2" s="21"/>
      <c r="D2" s="21"/>
      <c r="E2" s="22" t="s">
        <v>65</v>
      </c>
      <c r="F2" s="21"/>
      <c r="G2" s="21"/>
      <c r="H2" s="21"/>
      <c r="I2" s="21"/>
    </row>
    <row r="3" spans="1:9" ht="16.5">
      <c r="A3" s="20" t="s">
        <v>66</v>
      </c>
      <c r="B3" s="21"/>
      <c r="C3" s="21"/>
      <c r="D3" s="21"/>
      <c r="E3" s="21"/>
      <c r="F3" s="23" t="s">
        <v>67</v>
      </c>
      <c r="G3" s="21"/>
      <c r="H3" s="21"/>
      <c r="I3" s="21"/>
    </row>
    <row r="4" ht="12.75">
      <c r="A4" s="18"/>
    </row>
    <row r="5" spans="1:20" ht="41.25" customHeight="1">
      <c r="A5" s="154" t="s">
        <v>164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17" ht="20.25" customHeight="1" thickBot="1">
      <c r="A6" s="18"/>
      <c r="D6" s="24"/>
      <c r="E6" s="24"/>
      <c r="Q6" s="25"/>
    </row>
    <row r="7" spans="1:20" ht="12.75">
      <c r="A7" s="26" t="s">
        <v>68</v>
      </c>
      <c r="B7" s="27" t="s">
        <v>69</v>
      </c>
      <c r="C7" s="27" t="s">
        <v>70</v>
      </c>
      <c r="D7" s="155" t="s">
        <v>71</v>
      </c>
      <c r="E7" s="156"/>
      <c r="F7" s="156"/>
      <c r="G7" s="156"/>
      <c r="H7" s="156"/>
      <c r="I7" s="156"/>
      <c r="J7" s="156"/>
      <c r="K7" s="156"/>
      <c r="L7" s="157"/>
      <c r="M7" s="164" t="s">
        <v>72</v>
      </c>
      <c r="N7" s="165"/>
      <c r="O7" s="166"/>
      <c r="P7" s="27" t="s">
        <v>73</v>
      </c>
      <c r="Q7" s="27" t="s">
        <v>74</v>
      </c>
      <c r="R7" s="27" t="s">
        <v>75</v>
      </c>
      <c r="S7" s="27" t="s">
        <v>165</v>
      </c>
      <c r="T7" s="27" t="s">
        <v>77</v>
      </c>
    </row>
    <row r="8" spans="1:20" ht="12.75" customHeight="1">
      <c r="A8" s="28" t="s">
        <v>78</v>
      </c>
      <c r="B8" s="29" t="s">
        <v>79</v>
      </c>
      <c r="C8" s="29" t="s">
        <v>80</v>
      </c>
      <c r="D8" s="158"/>
      <c r="E8" s="159"/>
      <c r="F8" s="159"/>
      <c r="G8" s="159"/>
      <c r="H8" s="159"/>
      <c r="I8" s="159"/>
      <c r="J8" s="159"/>
      <c r="K8" s="159"/>
      <c r="L8" s="160"/>
      <c r="M8" s="167" t="s">
        <v>81</v>
      </c>
      <c r="N8" s="168"/>
      <c r="O8" s="169"/>
      <c r="P8" s="29" t="s">
        <v>82</v>
      </c>
      <c r="Q8" s="29" t="s">
        <v>83</v>
      </c>
      <c r="R8" s="29" t="s">
        <v>84</v>
      </c>
      <c r="S8" s="29"/>
      <c r="T8" s="29" t="s">
        <v>86</v>
      </c>
    </row>
    <row r="9" spans="1:20" ht="12.75">
      <c r="A9" s="30"/>
      <c r="B9" s="31"/>
      <c r="C9" s="29" t="s">
        <v>87</v>
      </c>
      <c r="D9" s="158"/>
      <c r="E9" s="159"/>
      <c r="F9" s="159"/>
      <c r="G9" s="159"/>
      <c r="H9" s="159"/>
      <c r="I9" s="159"/>
      <c r="J9" s="159"/>
      <c r="K9" s="159"/>
      <c r="L9" s="160"/>
      <c r="M9" s="170"/>
      <c r="N9" s="171"/>
      <c r="O9" s="172"/>
      <c r="P9" s="29" t="s">
        <v>84</v>
      </c>
      <c r="Q9" s="29" t="s">
        <v>87</v>
      </c>
      <c r="R9" s="29" t="s">
        <v>88</v>
      </c>
      <c r="S9" s="29"/>
      <c r="T9" s="29" t="s">
        <v>90</v>
      </c>
    </row>
    <row r="10" spans="1:20" ht="12.75">
      <c r="A10" s="30"/>
      <c r="B10" s="31"/>
      <c r="C10" s="29" t="s">
        <v>91</v>
      </c>
      <c r="D10" s="158"/>
      <c r="E10" s="159"/>
      <c r="F10" s="159"/>
      <c r="G10" s="159"/>
      <c r="H10" s="159"/>
      <c r="I10" s="159"/>
      <c r="J10" s="159"/>
      <c r="K10" s="159"/>
      <c r="L10" s="160"/>
      <c r="M10" s="170"/>
      <c r="N10" s="171"/>
      <c r="O10" s="172"/>
      <c r="P10" s="29" t="s">
        <v>88</v>
      </c>
      <c r="Q10" s="29" t="s">
        <v>92</v>
      </c>
      <c r="R10" s="31"/>
      <c r="S10" s="29"/>
      <c r="T10" s="29" t="s">
        <v>94</v>
      </c>
    </row>
    <row r="11" spans="1:20" ht="13.5" thickBot="1">
      <c r="A11" s="30"/>
      <c r="B11" s="31"/>
      <c r="C11" s="31"/>
      <c r="D11" s="161"/>
      <c r="E11" s="162"/>
      <c r="F11" s="162"/>
      <c r="G11" s="162"/>
      <c r="H11" s="162"/>
      <c r="I11" s="162"/>
      <c r="J11" s="162"/>
      <c r="K11" s="162"/>
      <c r="L11" s="163"/>
      <c r="M11" s="173"/>
      <c r="N11" s="174"/>
      <c r="O11" s="175"/>
      <c r="P11" s="31"/>
      <c r="Q11" s="31"/>
      <c r="R11" s="31"/>
      <c r="S11" s="29" t="s">
        <v>84</v>
      </c>
      <c r="T11" s="29" t="s">
        <v>95</v>
      </c>
    </row>
    <row r="12" spans="1:20" ht="12.75">
      <c r="A12" s="30"/>
      <c r="B12" s="31"/>
      <c r="C12" s="31"/>
      <c r="D12" s="29" t="s">
        <v>96</v>
      </c>
      <c r="E12" s="27" t="s">
        <v>97</v>
      </c>
      <c r="F12" s="27" t="s">
        <v>98</v>
      </c>
      <c r="G12" s="27" t="s">
        <v>99</v>
      </c>
      <c r="H12" s="27" t="s">
        <v>100</v>
      </c>
      <c r="I12" s="27" t="s">
        <v>101</v>
      </c>
      <c r="J12" s="27" t="s">
        <v>102</v>
      </c>
      <c r="K12" s="27" t="s">
        <v>103</v>
      </c>
      <c r="L12" s="27" t="s">
        <v>104</v>
      </c>
      <c r="M12" s="29" t="s">
        <v>105</v>
      </c>
      <c r="N12" s="29" t="s">
        <v>106</v>
      </c>
      <c r="O12" s="29" t="s">
        <v>107</v>
      </c>
      <c r="P12" s="31"/>
      <c r="Q12" s="31"/>
      <c r="R12" s="31"/>
      <c r="S12" s="29" t="s">
        <v>88</v>
      </c>
      <c r="T12" s="29" t="s">
        <v>108</v>
      </c>
    </row>
    <row r="13" spans="1:20" ht="12.75">
      <c r="A13" s="30"/>
      <c r="B13" s="31"/>
      <c r="C13" s="31"/>
      <c r="D13" s="29" t="s">
        <v>109</v>
      </c>
      <c r="E13" s="29" t="s">
        <v>110</v>
      </c>
      <c r="F13" s="29" t="s">
        <v>111</v>
      </c>
      <c r="G13" s="29" t="s">
        <v>112</v>
      </c>
      <c r="H13" s="29" t="s">
        <v>113</v>
      </c>
      <c r="I13" s="29" t="s">
        <v>114</v>
      </c>
      <c r="J13" s="29" t="s">
        <v>115</v>
      </c>
      <c r="K13" s="29" t="s">
        <v>116</v>
      </c>
      <c r="L13" s="29" t="s">
        <v>117</v>
      </c>
      <c r="M13" s="29" t="s">
        <v>118</v>
      </c>
      <c r="N13" s="29" t="s">
        <v>119</v>
      </c>
      <c r="O13" s="29" t="s">
        <v>120</v>
      </c>
      <c r="P13" s="31"/>
      <c r="Q13" s="31"/>
      <c r="R13" s="31"/>
      <c r="S13" s="31"/>
      <c r="T13" s="31"/>
    </row>
    <row r="14" spans="1:20" ht="12.75">
      <c r="A14" s="30"/>
      <c r="B14" s="31"/>
      <c r="C14" s="31"/>
      <c r="D14" s="31"/>
      <c r="E14" s="29" t="s">
        <v>121</v>
      </c>
      <c r="F14" s="29" t="s">
        <v>122</v>
      </c>
      <c r="G14" s="29" t="s">
        <v>123</v>
      </c>
      <c r="H14" s="29" t="s">
        <v>124</v>
      </c>
      <c r="I14" s="31"/>
      <c r="J14" s="31"/>
      <c r="K14" s="29" t="s">
        <v>125</v>
      </c>
      <c r="L14" s="29" t="s">
        <v>126</v>
      </c>
      <c r="M14" s="31"/>
      <c r="N14" s="29" t="s">
        <v>127</v>
      </c>
      <c r="O14" s="29" t="s">
        <v>128</v>
      </c>
      <c r="P14" s="31"/>
      <c r="Q14" s="31"/>
      <c r="R14" s="31"/>
      <c r="S14" s="31"/>
      <c r="T14" s="31"/>
    </row>
    <row r="15" spans="1:20" ht="12.75">
      <c r="A15" s="30"/>
      <c r="B15" s="31"/>
      <c r="C15" s="31"/>
      <c r="D15" s="31"/>
      <c r="E15" s="29" t="s">
        <v>129</v>
      </c>
      <c r="F15" s="31"/>
      <c r="G15" s="29" t="s">
        <v>130</v>
      </c>
      <c r="H15" s="29" t="s">
        <v>131</v>
      </c>
      <c r="I15" s="31"/>
      <c r="J15" s="31"/>
      <c r="K15" s="31"/>
      <c r="L15" s="31"/>
      <c r="M15" s="31"/>
      <c r="N15" s="29" t="s">
        <v>132</v>
      </c>
      <c r="O15" s="29" t="s">
        <v>126</v>
      </c>
      <c r="P15" s="31"/>
      <c r="Q15" s="31"/>
      <c r="R15" s="31"/>
      <c r="S15" s="31"/>
      <c r="T15" s="31"/>
    </row>
    <row r="16" spans="1:20" ht="13.5" thickBot="1">
      <c r="A16" s="32"/>
      <c r="B16" s="33"/>
      <c r="C16" s="33"/>
      <c r="D16" s="33"/>
      <c r="E16" s="33"/>
      <c r="F16" s="33"/>
      <c r="G16" s="34" t="s">
        <v>133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3.5" thickBot="1">
      <c r="A17" s="35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  <c r="P17" s="34">
        <v>16</v>
      </c>
      <c r="Q17" s="34">
        <v>17</v>
      </c>
      <c r="R17" s="34">
        <v>18</v>
      </c>
      <c r="S17" s="34">
        <v>19</v>
      </c>
      <c r="T17" s="34">
        <v>20</v>
      </c>
    </row>
    <row r="18" spans="1:20" ht="16.5" hidden="1" outlineLevel="1" thickBot="1">
      <c r="A18" s="176" t="s">
        <v>134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8"/>
    </row>
    <row r="19" spans="1:20" ht="13.5" hidden="1" outlineLevel="1" thickBot="1">
      <c r="A19" s="36" t="s">
        <v>135</v>
      </c>
      <c r="B19" s="37" t="s">
        <v>136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3.5" hidden="1" outlineLevel="1" thickBot="1">
      <c r="A20" s="36" t="s">
        <v>137</v>
      </c>
      <c r="B20" s="37" t="s">
        <v>138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3.5" hidden="1" outlineLevel="1" thickBot="1">
      <c r="A21" s="36" t="s">
        <v>139</v>
      </c>
      <c r="B21" s="37" t="s">
        <v>140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2.75" hidden="1" outlineLevel="1">
      <c r="A22" s="179" t="s">
        <v>141</v>
      </c>
      <c r="B22" s="38" t="s">
        <v>142</v>
      </c>
      <c r="C22" s="181">
        <f>'[1]Расшифр затрат'!C4</f>
        <v>1539.1170000000002</v>
      </c>
      <c r="D22" s="183">
        <f>'[1]Расшифр затрат'!C5/1000</f>
        <v>18.41749</v>
      </c>
      <c r="E22" s="183">
        <f>'[1]Расшифр затрат'!C6/1000</f>
        <v>2642.61932</v>
      </c>
      <c r="F22" s="183">
        <f>'[1]Расшифр затрат'!C9/1000</f>
        <v>182.89271999999997</v>
      </c>
      <c r="G22" s="183">
        <f>'[1]Расшифр затрат'!C10/1000</f>
        <v>1379.35771</v>
      </c>
      <c r="H22" s="183">
        <f>'[1]Расшифр затрат'!C11/1000</f>
        <v>0</v>
      </c>
      <c r="I22" s="183">
        <f>'[1]Расшифр затрат'!C12/1000</f>
        <v>578.04845</v>
      </c>
      <c r="J22" s="183">
        <f>'[1]Расшифр затрат'!C13/1000</f>
        <v>158.12778949999998</v>
      </c>
      <c r="K22" s="183">
        <f>'[1]Расшифр затрат'!C14/1000</f>
        <v>847.3554099999999</v>
      </c>
      <c r="L22" s="183">
        <f>D22+E22+F22+G22+H22+I22+J22+K22</f>
        <v>5806.8188895</v>
      </c>
      <c r="M22" s="183">
        <f>'[1]Расшифр затрат'!C19/1000</f>
        <v>801.9618934000001</v>
      </c>
      <c r="N22" s="183">
        <f>'[1]Расшифр затрат'!C28/1000</f>
        <v>700.5307629874</v>
      </c>
      <c r="O22" s="183">
        <f>M22+N22</f>
        <v>1502.4926563874</v>
      </c>
      <c r="P22" s="183">
        <f>O22+L22</f>
        <v>7309.3115458874</v>
      </c>
      <c r="Q22" s="183">
        <f>S22-P22</f>
        <v>0</v>
      </c>
      <c r="R22" s="183">
        <v>0</v>
      </c>
      <c r="S22" s="183">
        <f>C22*'[1]Расшифр затрат'!C30</f>
        <v>7309.311545887399</v>
      </c>
      <c r="T22" s="185">
        <f>S22/C22</f>
        <v>4.749029180944268</v>
      </c>
    </row>
    <row r="23" spans="1:20" ht="13.5" hidden="1" outlineLevel="1" thickBot="1">
      <c r="A23" s="180"/>
      <c r="B23" s="40" t="s">
        <v>143</v>
      </c>
      <c r="C23" s="182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6"/>
    </row>
    <row r="24" spans="1:20" ht="12.75" customHeight="1" hidden="1" outlineLevel="1">
      <c r="A24" s="187" t="s">
        <v>144</v>
      </c>
      <c r="B24" s="189" t="s">
        <v>145</v>
      </c>
      <c r="C24" s="190"/>
      <c r="D24" s="191">
        <f>D22/$P$22*100</f>
        <v>0.25197297836295734</v>
      </c>
      <c r="E24" s="191">
        <f>E22/$P$22*100</f>
        <v>36.15414808097591</v>
      </c>
      <c r="F24" s="191">
        <f aca="true" t="shared" si="0" ref="F24:P24">F22/$P$22*100</f>
        <v>2.502188049473756</v>
      </c>
      <c r="G24" s="191">
        <f t="shared" si="0"/>
        <v>18.87123980610867</v>
      </c>
      <c r="H24" s="191">
        <f t="shared" si="0"/>
        <v>0</v>
      </c>
      <c r="I24" s="191">
        <f t="shared" si="0"/>
        <v>7.908384344695777</v>
      </c>
      <c r="J24" s="191">
        <f>J22/$P$22*100</f>
        <v>2.163374601113711</v>
      </c>
      <c r="K24" s="191">
        <f>K22/$P$22*100</f>
        <v>11.592821084179485</v>
      </c>
      <c r="L24" s="191">
        <f t="shared" si="0"/>
        <v>79.44412894491028</v>
      </c>
      <c r="M24" s="191">
        <f t="shared" si="0"/>
        <v>10.971784255813063</v>
      </c>
      <c r="N24" s="191">
        <f t="shared" si="0"/>
        <v>9.584086799276673</v>
      </c>
      <c r="O24" s="191">
        <f t="shared" si="0"/>
        <v>20.555871055089735</v>
      </c>
      <c r="P24" s="191">
        <f t="shared" si="0"/>
        <v>100</v>
      </c>
      <c r="Q24" s="191">
        <f>Q22/$P$22*100</f>
        <v>0</v>
      </c>
      <c r="R24" s="191">
        <f>R22/$P$22*100</f>
        <v>0</v>
      </c>
      <c r="S24" s="191">
        <f>S22/$P$22*100</f>
        <v>99.99999999999999</v>
      </c>
      <c r="T24" s="191">
        <f>T22/$P$22*100</f>
        <v>0.06497231854368446</v>
      </c>
    </row>
    <row r="25" spans="1:20" ht="13.5" hidden="1" outlineLevel="1" thickBot="1">
      <c r="A25" s="188"/>
      <c r="B25" s="193" t="s">
        <v>146</v>
      </c>
      <c r="C25" s="194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</row>
    <row r="26" spans="1:20" ht="12.75" customHeight="1" hidden="1" outlineLevel="1">
      <c r="A26" s="187" t="s">
        <v>147</v>
      </c>
      <c r="B26" s="189" t="s">
        <v>148</v>
      </c>
      <c r="C26" s="190"/>
      <c r="D26" s="191">
        <f>D22/$C$22*100</f>
        <v>1.196627027055123</v>
      </c>
      <c r="E26" s="191">
        <f>E22/$C$22*100</f>
        <v>171.69710424873477</v>
      </c>
      <c r="F26" s="191">
        <f aca="true" t="shared" si="1" ref="F26:T26">F22/$C$22*100</f>
        <v>11.882964063160886</v>
      </c>
      <c r="G26" s="191">
        <f t="shared" si="1"/>
        <v>89.62006851980713</v>
      </c>
      <c r="H26" s="191">
        <f>H22/$C$22*100</f>
        <v>0</v>
      </c>
      <c r="I26" s="191">
        <f t="shared" si="1"/>
        <v>37.55714802708306</v>
      </c>
      <c r="J26" s="191">
        <f>J22/$C$22*100</f>
        <v>10.27392911000268</v>
      </c>
      <c r="K26" s="191">
        <f>K22/$C$22*100</f>
        <v>55.05464561823433</v>
      </c>
      <c r="L26" s="191">
        <f t="shared" si="1"/>
        <v>377.28248661407804</v>
      </c>
      <c r="M26" s="191">
        <f t="shared" si="1"/>
        <v>52.105323597881124</v>
      </c>
      <c r="N26" s="191">
        <f t="shared" si="1"/>
        <v>45.51510788246767</v>
      </c>
      <c r="O26" s="191">
        <f t="shared" si="1"/>
        <v>97.62043148034878</v>
      </c>
      <c r="P26" s="191">
        <f t="shared" si="1"/>
        <v>474.90291809442675</v>
      </c>
      <c r="Q26" s="191">
        <f t="shared" si="1"/>
        <v>0</v>
      </c>
      <c r="R26" s="191">
        <f t="shared" si="1"/>
        <v>0</v>
      </c>
      <c r="S26" s="191">
        <f t="shared" si="1"/>
        <v>474.90291809442675</v>
      </c>
      <c r="T26" s="191">
        <f t="shared" si="1"/>
        <v>0.30855543671756386</v>
      </c>
    </row>
    <row r="27" spans="1:20" ht="13.5" hidden="1" outlineLevel="1" thickBot="1">
      <c r="A27" s="188"/>
      <c r="B27" s="193" t="s">
        <v>149</v>
      </c>
      <c r="C27" s="194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</row>
    <row r="28" spans="1:20" s="41" customFormat="1" ht="16.5" collapsed="1" thickBot="1">
      <c r="A28" s="176" t="s">
        <v>150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8"/>
    </row>
    <row r="29" spans="1:20" ht="13.5" thickBot="1">
      <c r="A29" s="36" t="s">
        <v>151</v>
      </c>
      <c r="B29" s="37" t="s">
        <v>136</v>
      </c>
      <c r="C29" s="37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3.5" thickBot="1">
      <c r="A30" s="36" t="s">
        <v>152</v>
      </c>
      <c r="B30" s="37" t="s">
        <v>138</v>
      </c>
      <c r="C30" s="3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3.5" thickBot="1">
      <c r="A31" s="36" t="s">
        <v>153</v>
      </c>
      <c r="B31" s="37" t="s">
        <v>140</v>
      </c>
      <c r="C31" s="37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ht="12.75">
      <c r="A32" s="179" t="s">
        <v>154</v>
      </c>
      <c r="B32" s="38" t="s">
        <v>142</v>
      </c>
      <c r="C32" s="42">
        <f>'[1]Расшифр затрат'!C52</f>
        <v>2080.098</v>
      </c>
      <c r="D32" s="183">
        <f>0</f>
        <v>0</v>
      </c>
      <c r="E32" s="183">
        <f>'[1]Расшифр затрат'!C36/1000</f>
        <v>2328.6</v>
      </c>
      <c r="F32" s="183">
        <f>'[1]Расшифр затрат'!C40/1000</f>
        <v>135</v>
      </c>
      <c r="G32" s="183">
        <f>'[1]Расшифр затрат'!C41/1000</f>
        <v>651.9</v>
      </c>
      <c r="H32" s="183">
        <v>0</v>
      </c>
      <c r="I32" s="183">
        <f>'[1]Расшифр затрат'!C42/1000</f>
        <v>1255.1</v>
      </c>
      <c r="J32" s="183">
        <f>'[1]Расшифр затрат'!C43/1000</f>
        <v>376.5</v>
      </c>
      <c r="K32" s="183">
        <f>'[1]Расшифр затрат'!C47/1000</f>
        <v>652</v>
      </c>
      <c r="L32" s="183">
        <f>D32+E32+F32+G32+H32+I32+J32+K32</f>
        <v>5399.1</v>
      </c>
      <c r="M32" s="183">
        <f>'[1]Расшифр затрат'!C46/1000</f>
        <v>784.9</v>
      </c>
      <c r="N32" s="183">
        <f>'[1]Расшифр затрат'!C48/1000</f>
        <v>684.9</v>
      </c>
      <c r="O32" s="183">
        <f>M32+N32</f>
        <v>1469.8</v>
      </c>
      <c r="P32" s="183">
        <f>O32+L32</f>
        <v>6868.900000000001</v>
      </c>
      <c r="Q32" s="183">
        <f>'[1]Расшифр затрат'!C51/1000</f>
        <v>58.8</v>
      </c>
      <c r="R32" s="183">
        <v>0</v>
      </c>
      <c r="S32" s="183">
        <f>P32+Q32</f>
        <v>6927.700000000001</v>
      </c>
      <c r="T32" s="185">
        <f>S32/C32</f>
        <v>3.330468083715287</v>
      </c>
    </row>
    <row r="33" spans="1:20" ht="13.5" thickBot="1">
      <c r="A33" s="180"/>
      <c r="B33" s="40" t="s">
        <v>143</v>
      </c>
      <c r="C33" s="39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6"/>
    </row>
    <row r="34" spans="1:20" ht="12.75" customHeight="1">
      <c r="A34" s="187" t="s">
        <v>155</v>
      </c>
      <c r="B34" s="189" t="s">
        <v>145</v>
      </c>
      <c r="C34" s="190"/>
      <c r="D34" s="191">
        <f>D32/$P$32*100</f>
        <v>0</v>
      </c>
      <c r="E34" s="191">
        <f>E32/$P$32*100</f>
        <v>33.90062455414986</v>
      </c>
      <c r="F34" s="191">
        <f aca="true" t="shared" si="2" ref="F34:P34">F32/$P$32*100</f>
        <v>1.96538019187934</v>
      </c>
      <c r="G34" s="191">
        <f t="shared" si="2"/>
        <v>9.490602571008457</v>
      </c>
      <c r="H34" s="191">
        <f t="shared" si="2"/>
        <v>0</v>
      </c>
      <c r="I34" s="191">
        <f t="shared" si="2"/>
        <v>18.272212435761183</v>
      </c>
      <c r="J34" s="191">
        <f t="shared" si="2"/>
        <v>5.481226979574604</v>
      </c>
      <c r="K34" s="191">
        <f t="shared" si="2"/>
        <v>9.492058408187628</v>
      </c>
      <c r="L34" s="191">
        <f>L32/$P$32*100</f>
        <v>78.60210514056108</v>
      </c>
      <c r="M34" s="191">
        <f t="shared" si="2"/>
        <v>11.426866019304398</v>
      </c>
      <c r="N34" s="191">
        <f>N32/$P$32*100</f>
        <v>9.971028840134519</v>
      </c>
      <c r="O34" s="191">
        <f>O32/$P$32*100</f>
        <v>21.397894859438917</v>
      </c>
      <c r="P34" s="191">
        <f t="shared" si="2"/>
        <v>100</v>
      </c>
      <c r="Q34" s="191">
        <f>Q32/$P$32*100</f>
        <v>0.8560322613518903</v>
      </c>
      <c r="R34" s="191">
        <f>R32/$P$32*100</f>
        <v>0</v>
      </c>
      <c r="S34" s="191">
        <f>S32/$P$32*100</f>
        <v>100.85603226135188</v>
      </c>
      <c r="T34" s="191">
        <f>T32/$P$32*100</f>
        <v>0.04848619260311384</v>
      </c>
    </row>
    <row r="35" spans="1:20" ht="13.5" thickBot="1">
      <c r="A35" s="188"/>
      <c r="B35" s="193" t="s">
        <v>146</v>
      </c>
      <c r="C35" s="194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</row>
    <row r="36" spans="1:20" ht="15.75" customHeight="1">
      <c r="A36" s="187" t="s">
        <v>156</v>
      </c>
      <c r="B36" s="189" t="s">
        <v>157</v>
      </c>
      <c r="C36" s="190"/>
      <c r="D36" s="191">
        <f aca="true" t="shared" si="3" ref="D36:T36">D32/$C$32*100</f>
        <v>0</v>
      </c>
      <c r="E36" s="191">
        <f t="shared" si="3"/>
        <v>111.9466486675147</v>
      </c>
      <c r="F36" s="191">
        <f t="shared" si="3"/>
        <v>6.4900788328242225</v>
      </c>
      <c r="G36" s="191">
        <f t="shared" si="3"/>
        <v>31.33986956383786</v>
      </c>
      <c r="H36" s="191">
        <f t="shared" si="3"/>
        <v>0</v>
      </c>
      <c r="I36" s="191">
        <f t="shared" si="3"/>
        <v>60.3385032820569</v>
      </c>
      <c r="J36" s="191">
        <f t="shared" si="3"/>
        <v>18.100108744876444</v>
      </c>
      <c r="K36" s="191">
        <f t="shared" si="3"/>
        <v>31.34467702963995</v>
      </c>
      <c r="L36" s="191">
        <f t="shared" si="3"/>
        <v>259.5598861207501</v>
      </c>
      <c r="M36" s="191">
        <f t="shared" si="3"/>
        <v>37.73379908062024</v>
      </c>
      <c r="N36" s="191">
        <f t="shared" si="3"/>
        <v>32.926333278528226</v>
      </c>
      <c r="O36" s="191">
        <f t="shared" si="3"/>
        <v>70.66013235914846</v>
      </c>
      <c r="P36" s="191">
        <f t="shared" si="3"/>
        <v>330.2200184798986</v>
      </c>
      <c r="Q36" s="191">
        <f t="shared" si="3"/>
        <v>2.826789891630106</v>
      </c>
      <c r="R36" s="191">
        <f t="shared" si="3"/>
        <v>0</v>
      </c>
      <c r="S36" s="191">
        <f t="shared" si="3"/>
        <v>333.0468083715287</v>
      </c>
      <c r="T36" s="191">
        <f t="shared" si="3"/>
        <v>0.16011111417420174</v>
      </c>
    </row>
    <row r="37" spans="1:20" ht="13.5" thickBot="1">
      <c r="A37" s="188"/>
      <c r="B37" s="193" t="s">
        <v>158</v>
      </c>
      <c r="C37" s="194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</row>
    <row r="38" spans="1:20" s="41" customFormat="1" ht="16.5" customHeight="1" thickBot="1">
      <c r="A38" s="176" t="s">
        <v>163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8"/>
    </row>
    <row r="39" spans="1:20" ht="13.5" thickBot="1">
      <c r="A39" s="43" t="s">
        <v>159</v>
      </c>
      <c r="B39" s="37" t="s">
        <v>136</v>
      </c>
      <c r="C39" s="37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13.5" thickBot="1">
      <c r="A40" s="43" t="s">
        <v>160</v>
      </c>
      <c r="B40" s="37" t="s">
        <v>138</v>
      </c>
      <c r="C40" s="3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13.5" thickBot="1">
      <c r="A41" s="43" t="s">
        <v>161</v>
      </c>
      <c r="B41" s="37" t="s">
        <v>140</v>
      </c>
      <c r="C41" s="3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12.75">
      <c r="A42" s="195" t="s">
        <v>162</v>
      </c>
      <c r="B42" s="38" t="s">
        <v>142</v>
      </c>
      <c r="C42" s="197">
        <v>1711.2</v>
      </c>
      <c r="D42" s="183">
        <v>0</v>
      </c>
      <c r="E42" s="185">
        <v>2278.8</v>
      </c>
      <c r="F42" s="185">
        <v>142.4</v>
      </c>
      <c r="G42" s="185">
        <v>562</v>
      </c>
      <c r="H42" s="185">
        <v>0</v>
      </c>
      <c r="I42" s="185">
        <v>651.3</v>
      </c>
      <c r="J42" s="185">
        <v>201.9</v>
      </c>
      <c r="K42" s="185">
        <v>536.1</v>
      </c>
      <c r="L42" s="185">
        <f>D42+E42+F42+G42+H42+I42+J42+K42</f>
        <v>4372.5</v>
      </c>
      <c r="M42" s="185">
        <v>822.2</v>
      </c>
      <c r="N42" s="185">
        <v>590.4</v>
      </c>
      <c r="O42" s="185">
        <f>M42+N42</f>
        <v>1412.6</v>
      </c>
      <c r="P42" s="185">
        <f>O42+L42</f>
        <v>5785.1</v>
      </c>
      <c r="Q42" s="185">
        <v>56.7</v>
      </c>
      <c r="R42" s="185">
        <v>0</v>
      </c>
      <c r="S42" s="185">
        <f>P42+Q42</f>
        <v>5841.8</v>
      </c>
      <c r="T42" s="185">
        <f>S42/C42</f>
        <v>3.4138616175783074</v>
      </c>
    </row>
    <row r="43" spans="1:20" ht="13.5" thickBot="1">
      <c r="A43" s="196"/>
      <c r="B43" s="40" t="s">
        <v>143</v>
      </c>
      <c r="C43" s="180"/>
      <c r="D43" s="184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</row>
    <row r="44" spans="1:20" ht="12.75" customHeight="1">
      <c r="A44" s="198">
        <v>12</v>
      </c>
      <c r="B44" s="189" t="s">
        <v>145</v>
      </c>
      <c r="C44" s="190"/>
      <c r="D44" s="191">
        <f>D42/$P$42*100</f>
        <v>0</v>
      </c>
      <c r="E44" s="191">
        <f>E42/$P$42*100</f>
        <v>39.390848904945464</v>
      </c>
      <c r="F44" s="191">
        <f aca="true" t="shared" si="4" ref="F44:T44">F42/$P$42*100</f>
        <v>2.4614959119116353</v>
      </c>
      <c r="G44" s="191">
        <f t="shared" si="4"/>
        <v>9.714611674819796</v>
      </c>
      <c r="H44" s="191">
        <f t="shared" si="4"/>
        <v>0</v>
      </c>
      <c r="I44" s="191">
        <f t="shared" si="4"/>
        <v>11.258232355534043</v>
      </c>
      <c r="J44" s="191">
        <f t="shared" si="4"/>
        <v>3.4900001728578585</v>
      </c>
      <c r="K44" s="191">
        <f t="shared" si="4"/>
        <v>9.266909820054968</v>
      </c>
      <c r="L44" s="191">
        <f t="shared" si="4"/>
        <v>75.58209884012376</v>
      </c>
      <c r="M44" s="191">
        <f t="shared" si="4"/>
        <v>14.212373165545971</v>
      </c>
      <c r="N44" s="191">
        <f t="shared" si="4"/>
        <v>10.20552799433026</v>
      </c>
      <c r="O44" s="191">
        <f t="shared" si="4"/>
        <v>24.41790115987623</v>
      </c>
      <c r="P44" s="191">
        <f t="shared" si="4"/>
        <v>100</v>
      </c>
      <c r="Q44" s="191">
        <f t="shared" si="4"/>
        <v>0.9801040604311075</v>
      </c>
      <c r="R44" s="191">
        <f t="shared" si="4"/>
        <v>0</v>
      </c>
      <c r="S44" s="191">
        <f t="shared" si="4"/>
        <v>100.9801040604311</v>
      </c>
      <c r="T44" s="191">
        <f t="shared" si="4"/>
        <v>0.059011281007732064</v>
      </c>
    </row>
    <row r="45" spans="1:20" ht="13.5" thickBot="1">
      <c r="A45" s="199"/>
      <c r="B45" s="193" t="s">
        <v>146</v>
      </c>
      <c r="C45" s="194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</row>
    <row r="46" spans="1:20" ht="15.75" customHeight="1">
      <c r="A46" s="198">
        <v>13</v>
      </c>
      <c r="B46" s="189" t="s">
        <v>157</v>
      </c>
      <c r="C46" s="190"/>
      <c r="D46" s="191">
        <f>D42/$C$42*100</f>
        <v>0</v>
      </c>
      <c r="E46" s="191">
        <f aca="true" t="shared" si="5" ref="E46:S46">E42/$C$42*100</f>
        <v>133.16970546984572</v>
      </c>
      <c r="F46" s="191">
        <f t="shared" si="5"/>
        <v>8.321645628798505</v>
      </c>
      <c r="G46" s="191">
        <f t="shared" si="5"/>
        <v>32.8424497428705</v>
      </c>
      <c r="H46" s="191">
        <f t="shared" si="5"/>
        <v>0</v>
      </c>
      <c r="I46" s="191">
        <f t="shared" si="5"/>
        <v>38.0610098176718</v>
      </c>
      <c r="J46" s="191">
        <f t="shared" si="5"/>
        <v>11.798737727910238</v>
      </c>
      <c r="K46" s="191">
        <f t="shared" si="5"/>
        <v>31.328892005610097</v>
      </c>
      <c r="L46" s="191">
        <f t="shared" si="5"/>
        <v>255.52244039270687</v>
      </c>
      <c r="M46" s="191">
        <f t="shared" si="5"/>
        <v>48.0481533426835</v>
      </c>
      <c r="N46" s="191">
        <f t="shared" si="5"/>
        <v>34.50210378681627</v>
      </c>
      <c r="O46" s="191">
        <f t="shared" si="5"/>
        <v>82.55025712949976</v>
      </c>
      <c r="P46" s="191">
        <f>P42/$C$42*100</f>
        <v>338.0726975222066</v>
      </c>
      <c r="Q46" s="191">
        <f t="shared" si="5"/>
        <v>3.3134642356241235</v>
      </c>
      <c r="R46" s="191">
        <f t="shared" si="5"/>
        <v>0</v>
      </c>
      <c r="S46" s="191">
        <f t="shared" si="5"/>
        <v>341.38616175783073</v>
      </c>
      <c r="T46" s="191">
        <f>T42/$C$42*100</f>
        <v>0.19950102954524937</v>
      </c>
    </row>
    <row r="47" spans="1:20" ht="13.5" thickBot="1">
      <c r="A47" s="199"/>
      <c r="B47" s="193" t="s">
        <v>158</v>
      </c>
      <c r="C47" s="194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</row>
  </sheetData>
  <sheetProtection/>
  <mergeCells count="186">
    <mergeCell ref="S46:S47"/>
    <mergeCell ref="T46:T47"/>
    <mergeCell ref="B47:C47"/>
    <mergeCell ref="M46:M47"/>
    <mergeCell ref="N46:N47"/>
    <mergeCell ref="O46:O47"/>
    <mergeCell ref="P46:P47"/>
    <mergeCell ref="Q46:Q47"/>
    <mergeCell ref="R46:R47"/>
    <mergeCell ref="G46:G47"/>
    <mergeCell ref="L46:L47"/>
    <mergeCell ref="Q44:Q45"/>
    <mergeCell ref="L44:L45"/>
    <mergeCell ref="M44:M45"/>
    <mergeCell ref="N44:N45"/>
    <mergeCell ref="O44:O45"/>
    <mergeCell ref="A46:A47"/>
    <mergeCell ref="B46:C46"/>
    <mergeCell ref="D46:D47"/>
    <mergeCell ref="E46:E47"/>
    <mergeCell ref="F46:F47"/>
    <mergeCell ref="K44:K45"/>
    <mergeCell ref="H46:H47"/>
    <mergeCell ref="I46:I47"/>
    <mergeCell ref="J46:J47"/>
    <mergeCell ref="K46:K47"/>
    <mergeCell ref="H44:H45"/>
    <mergeCell ref="I44:I45"/>
    <mergeCell ref="R44:R45"/>
    <mergeCell ref="S44:S45"/>
    <mergeCell ref="T44:T45"/>
    <mergeCell ref="B45:C45"/>
    <mergeCell ref="J44:J45"/>
    <mergeCell ref="Q42:Q43"/>
    <mergeCell ref="R42:R43"/>
    <mergeCell ref="P44:P45"/>
    <mergeCell ref="T42:T43"/>
    <mergeCell ref="A44:A45"/>
    <mergeCell ref="B44:C44"/>
    <mergeCell ref="D44:D45"/>
    <mergeCell ref="E44:E45"/>
    <mergeCell ref="F44:F45"/>
    <mergeCell ref="G44:G45"/>
    <mergeCell ref="S42:S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S36:S37"/>
    <mergeCell ref="T36:T37"/>
    <mergeCell ref="B37:C37"/>
    <mergeCell ref="A38:T38"/>
    <mergeCell ref="A42:A43"/>
    <mergeCell ref="C42:C43"/>
    <mergeCell ref="D42:D43"/>
    <mergeCell ref="E42:E43"/>
    <mergeCell ref="F42:F43"/>
    <mergeCell ref="G42:G43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B35:C35"/>
    <mergeCell ref="A36:A37"/>
    <mergeCell ref="B36:C36"/>
    <mergeCell ref="D36:D37"/>
    <mergeCell ref="E36:E37"/>
    <mergeCell ref="F36:F37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R32:R33"/>
    <mergeCell ref="S32:S33"/>
    <mergeCell ref="T32:T33"/>
    <mergeCell ref="A34:A35"/>
    <mergeCell ref="B34:C34"/>
    <mergeCell ref="D34:D35"/>
    <mergeCell ref="E34:E35"/>
    <mergeCell ref="F34:F35"/>
    <mergeCell ref="G34:G35"/>
    <mergeCell ref="H34:H35"/>
    <mergeCell ref="L32:L33"/>
    <mergeCell ref="M32:M33"/>
    <mergeCell ref="N32:N33"/>
    <mergeCell ref="O32:O33"/>
    <mergeCell ref="P32:P33"/>
    <mergeCell ref="Q32:Q33"/>
    <mergeCell ref="A28:T28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T26:T27"/>
    <mergeCell ref="B27:C27"/>
    <mergeCell ref="J26:J27"/>
    <mergeCell ref="K26:K27"/>
    <mergeCell ref="L26:L27"/>
    <mergeCell ref="M26:M27"/>
    <mergeCell ref="H26:H27"/>
    <mergeCell ref="I26:I27"/>
    <mergeCell ref="A26:A27"/>
    <mergeCell ref="B26:C26"/>
    <mergeCell ref="D26:D27"/>
    <mergeCell ref="E26:E27"/>
    <mergeCell ref="F26:F27"/>
    <mergeCell ref="G26:G27"/>
    <mergeCell ref="P24:P25"/>
    <mergeCell ref="Q24:Q25"/>
    <mergeCell ref="N26:N27"/>
    <mergeCell ref="O26:O27"/>
    <mergeCell ref="T24:T25"/>
    <mergeCell ref="B25:C25"/>
    <mergeCell ref="P26:P27"/>
    <mergeCell ref="Q26:Q27"/>
    <mergeCell ref="R26:R27"/>
    <mergeCell ref="S26:S27"/>
    <mergeCell ref="R24:R25"/>
    <mergeCell ref="S24:S25"/>
    <mergeCell ref="H24:H25"/>
    <mergeCell ref="I24:I25"/>
    <mergeCell ref="J24:J25"/>
    <mergeCell ref="K24:K25"/>
    <mergeCell ref="L24:L25"/>
    <mergeCell ref="M24:M25"/>
    <mergeCell ref="N24:N25"/>
    <mergeCell ref="O24:O25"/>
    <mergeCell ref="Q22:Q23"/>
    <mergeCell ref="R22:R23"/>
    <mergeCell ref="S22:S23"/>
    <mergeCell ref="T22:T23"/>
    <mergeCell ref="A24:A25"/>
    <mergeCell ref="B24:C24"/>
    <mergeCell ref="D24:D25"/>
    <mergeCell ref="E24:E25"/>
    <mergeCell ref="F24:F25"/>
    <mergeCell ref="G24:G25"/>
    <mergeCell ref="K22:K23"/>
    <mergeCell ref="L22:L23"/>
    <mergeCell ref="M22:M23"/>
    <mergeCell ref="N22:N23"/>
    <mergeCell ref="O22:O23"/>
    <mergeCell ref="P22:P23"/>
    <mergeCell ref="A18:T18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A5:T5"/>
    <mergeCell ref="D7:L11"/>
    <mergeCell ref="M7:O7"/>
    <mergeCell ref="M8:O8"/>
    <mergeCell ref="M9:O9"/>
    <mergeCell ref="M10:O10"/>
    <mergeCell ref="M11:O11"/>
  </mergeCells>
  <printOptions/>
  <pageMargins left="0.3937007874015748" right="0.3937007874015748" top="0.1968503937007874" bottom="0.1968503937007874" header="0" footer="0"/>
  <pageSetup horizontalDpi="600" verticalDpi="600" orientation="landscape" paperSize="9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T55"/>
  <sheetViews>
    <sheetView zoomScalePageLayoutView="0" workbookViewId="0" topLeftCell="A1">
      <selection activeCell="A62" sqref="A62:IV64"/>
    </sheetView>
  </sheetViews>
  <sheetFormatPr defaultColWidth="9.00390625" defaultRowHeight="12.75" outlineLevelRow="1"/>
  <cols>
    <col min="2" max="2" width="20.75390625" style="0" customWidth="1"/>
    <col min="4" max="4" width="11.625" style="0" bestFit="1" customWidth="1"/>
    <col min="6" max="6" width="12.25390625" style="0" bestFit="1" customWidth="1"/>
    <col min="7" max="7" width="10.125" style="0" bestFit="1" customWidth="1"/>
    <col min="9" max="9" width="9.625" style="0" bestFit="1" customWidth="1"/>
    <col min="12" max="12" width="10.125" style="0" bestFit="1" customWidth="1"/>
    <col min="13" max="13" width="11.125" style="0" bestFit="1" customWidth="1"/>
    <col min="16" max="17" width="10.125" style="0" bestFit="1" customWidth="1"/>
    <col min="21" max="16384" width="9.125" style="19" customWidth="1"/>
  </cols>
  <sheetData>
    <row r="1" ht="12.75">
      <c r="A1" s="18"/>
    </row>
    <row r="2" spans="1:20" ht="12.75">
      <c r="A2" s="200" t="s">
        <v>166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ht="12.75">
      <c r="A3" s="18"/>
    </row>
    <row r="4" spans="1:9" ht="16.5" hidden="1" outlineLevel="1">
      <c r="A4" s="20" t="s">
        <v>60</v>
      </c>
      <c r="B4" s="21"/>
      <c r="C4" s="21"/>
      <c r="D4" s="21"/>
      <c r="E4" s="21"/>
      <c r="F4" s="21"/>
      <c r="G4" s="21"/>
      <c r="H4" s="21"/>
      <c r="I4" s="21"/>
    </row>
    <row r="5" spans="1:9" ht="19.5" hidden="1" outlineLevel="1">
      <c r="A5" s="44" t="s">
        <v>167</v>
      </c>
      <c r="B5" s="21"/>
      <c r="C5" s="21"/>
      <c r="D5" s="21"/>
      <c r="E5" s="21"/>
      <c r="F5" s="21"/>
      <c r="G5" s="21"/>
      <c r="H5" s="21"/>
      <c r="I5" s="21"/>
    </row>
    <row r="6" spans="1:9" ht="16.5" hidden="1" outlineLevel="1">
      <c r="A6" s="20"/>
      <c r="B6" s="21"/>
      <c r="C6" s="21"/>
      <c r="D6" s="21"/>
      <c r="E6" s="21"/>
      <c r="F6" s="21"/>
      <c r="G6" s="21"/>
      <c r="H6" s="21"/>
      <c r="I6" s="21"/>
    </row>
    <row r="7" spans="1:9" ht="16.5" hidden="1" outlineLevel="1">
      <c r="A7" s="20" t="s">
        <v>61</v>
      </c>
      <c r="B7" s="21"/>
      <c r="C7" s="21"/>
      <c r="D7" s="21"/>
      <c r="E7" s="21"/>
      <c r="F7" s="21"/>
      <c r="G7" s="21" t="s">
        <v>62</v>
      </c>
      <c r="H7" s="21"/>
      <c r="I7" s="21"/>
    </row>
    <row r="8" spans="1:9" ht="16.5" collapsed="1">
      <c r="A8" s="20"/>
      <c r="B8" s="21"/>
      <c r="C8" s="21"/>
      <c r="D8" s="21"/>
      <c r="E8" s="21"/>
      <c r="F8" s="21"/>
      <c r="G8" s="21"/>
      <c r="H8" s="21"/>
      <c r="I8" s="21"/>
    </row>
    <row r="9" spans="1:9" ht="16.5">
      <c r="A9" s="20" t="s">
        <v>63</v>
      </c>
      <c r="B9" s="21"/>
      <c r="C9" s="21"/>
      <c r="D9" s="21"/>
      <c r="F9" s="21"/>
      <c r="G9" s="21"/>
      <c r="H9" s="21"/>
      <c r="I9" s="21"/>
    </row>
    <row r="10" spans="1:9" ht="27.75" customHeight="1">
      <c r="A10" s="20" t="s">
        <v>64</v>
      </c>
      <c r="B10" s="21"/>
      <c r="C10" s="21"/>
      <c r="D10" s="21"/>
      <c r="E10" s="22" t="s">
        <v>65</v>
      </c>
      <c r="F10" s="21"/>
      <c r="G10" s="21"/>
      <c r="H10" s="21"/>
      <c r="I10" s="21"/>
    </row>
    <row r="11" spans="1:9" ht="27" customHeight="1">
      <c r="A11" s="20" t="s">
        <v>66</v>
      </c>
      <c r="B11" s="21"/>
      <c r="C11" s="21"/>
      <c r="D11" s="21"/>
      <c r="E11" s="21"/>
      <c r="F11" s="23" t="s">
        <v>67</v>
      </c>
      <c r="G11" s="21"/>
      <c r="H11" s="21"/>
      <c r="I11" s="21"/>
    </row>
    <row r="12" ht="12.75">
      <c r="A12" s="18"/>
    </row>
    <row r="13" spans="1:20" ht="48.75" customHeight="1">
      <c r="A13" s="154" t="s">
        <v>168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</row>
    <row r="14" spans="1:5" ht="13.5" thickBot="1">
      <c r="A14" s="18"/>
      <c r="D14" s="45"/>
      <c r="E14" s="45"/>
    </row>
    <row r="15" spans="1:20" ht="12.75">
      <c r="A15" s="26" t="s">
        <v>68</v>
      </c>
      <c r="B15" s="27" t="s">
        <v>69</v>
      </c>
      <c r="C15" s="27" t="s">
        <v>70</v>
      </c>
      <c r="D15" s="155" t="s">
        <v>71</v>
      </c>
      <c r="E15" s="156"/>
      <c r="F15" s="156"/>
      <c r="G15" s="156"/>
      <c r="H15" s="156"/>
      <c r="I15" s="156"/>
      <c r="J15" s="156"/>
      <c r="K15" s="156"/>
      <c r="L15" s="157"/>
      <c r="M15" s="164" t="s">
        <v>72</v>
      </c>
      <c r="N15" s="165"/>
      <c r="O15" s="166"/>
      <c r="P15" s="27" t="s">
        <v>73</v>
      </c>
      <c r="Q15" s="27" t="s">
        <v>74</v>
      </c>
      <c r="R15" s="27" t="s">
        <v>75</v>
      </c>
      <c r="S15" s="27" t="s">
        <v>76</v>
      </c>
      <c r="T15" s="27" t="s">
        <v>77</v>
      </c>
    </row>
    <row r="16" spans="1:20" ht="12.75" customHeight="1">
      <c r="A16" s="28" t="s">
        <v>78</v>
      </c>
      <c r="B16" s="29" t="s">
        <v>79</v>
      </c>
      <c r="C16" s="29" t="s">
        <v>80</v>
      </c>
      <c r="D16" s="158"/>
      <c r="E16" s="159"/>
      <c r="F16" s="159"/>
      <c r="G16" s="159"/>
      <c r="H16" s="159"/>
      <c r="I16" s="159"/>
      <c r="J16" s="159"/>
      <c r="K16" s="159"/>
      <c r="L16" s="160"/>
      <c r="M16" s="167" t="s">
        <v>81</v>
      </c>
      <c r="N16" s="168"/>
      <c r="O16" s="169"/>
      <c r="P16" s="29" t="s">
        <v>82</v>
      </c>
      <c r="Q16" s="29" t="s">
        <v>83</v>
      </c>
      <c r="R16" s="29" t="s">
        <v>84</v>
      </c>
      <c r="S16" s="29" t="s">
        <v>85</v>
      </c>
      <c r="T16" s="29" t="s">
        <v>86</v>
      </c>
    </row>
    <row r="17" spans="1:20" ht="12.75">
      <c r="A17" s="30"/>
      <c r="B17" s="31"/>
      <c r="C17" s="29" t="s">
        <v>87</v>
      </c>
      <c r="D17" s="158"/>
      <c r="E17" s="159"/>
      <c r="F17" s="159"/>
      <c r="G17" s="159"/>
      <c r="H17" s="159"/>
      <c r="I17" s="159"/>
      <c r="J17" s="159"/>
      <c r="K17" s="159"/>
      <c r="L17" s="160"/>
      <c r="M17" s="170"/>
      <c r="N17" s="171"/>
      <c r="O17" s="172"/>
      <c r="P17" s="29" t="s">
        <v>84</v>
      </c>
      <c r="Q17" s="29" t="s">
        <v>87</v>
      </c>
      <c r="R17" s="29" t="s">
        <v>88</v>
      </c>
      <c r="S17" s="29" t="s">
        <v>89</v>
      </c>
      <c r="T17" s="29" t="s">
        <v>90</v>
      </c>
    </row>
    <row r="18" spans="1:20" ht="12.75">
      <c r="A18" s="30"/>
      <c r="B18" s="31"/>
      <c r="C18" s="29" t="s">
        <v>91</v>
      </c>
      <c r="D18" s="158"/>
      <c r="E18" s="159"/>
      <c r="F18" s="159"/>
      <c r="G18" s="159"/>
      <c r="H18" s="159"/>
      <c r="I18" s="159"/>
      <c r="J18" s="159"/>
      <c r="K18" s="159"/>
      <c r="L18" s="160"/>
      <c r="M18" s="170"/>
      <c r="N18" s="171"/>
      <c r="O18" s="172"/>
      <c r="P18" s="29" t="s">
        <v>88</v>
      </c>
      <c r="Q18" s="29" t="s">
        <v>92</v>
      </c>
      <c r="R18" s="31"/>
      <c r="S18" s="29" t="s">
        <v>93</v>
      </c>
      <c r="T18" s="29" t="s">
        <v>94</v>
      </c>
    </row>
    <row r="19" spans="1:20" ht="13.5" thickBot="1">
      <c r="A19" s="30"/>
      <c r="B19" s="31"/>
      <c r="C19" s="31"/>
      <c r="D19" s="161"/>
      <c r="E19" s="162"/>
      <c r="F19" s="162"/>
      <c r="G19" s="162"/>
      <c r="H19" s="162"/>
      <c r="I19" s="162"/>
      <c r="J19" s="162"/>
      <c r="K19" s="162"/>
      <c r="L19" s="163"/>
      <c r="M19" s="173"/>
      <c r="N19" s="174"/>
      <c r="O19" s="175"/>
      <c r="P19" s="31"/>
      <c r="Q19" s="31"/>
      <c r="R19" s="31"/>
      <c r="S19" s="29" t="s">
        <v>84</v>
      </c>
      <c r="T19" s="29" t="s">
        <v>95</v>
      </c>
    </row>
    <row r="20" spans="1:20" ht="12.75">
      <c r="A20" s="30"/>
      <c r="B20" s="31"/>
      <c r="C20" s="31"/>
      <c r="D20" s="29" t="s">
        <v>96</v>
      </c>
      <c r="E20" s="27" t="s">
        <v>97</v>
      </c>
      <c r="F20" s="27" t="s">
        <v>98</v>
      </c>
      <c r="G20" s="27" t="s">
        <v>99</v>
      </c>
      <c r="H20" s="27" t="s">
        <v>100</v>
      </c>
      <c r="I20" s="27" t="s">
        <v>101</v>
      </c>
      <c r="J20" s="27" t="s">
        <v>102</v>
      </c>
      <c r="K20" s="27" t="s">
        <v>103</v>
      </c>
      <c r="L20" s="27" t="s">
        <v>104</v>
      </c>
      <c r="M20" s="29" t="s">
        <v>105</v>
      </c>
      <c r="N20" s="29" t="s">
        <v>106</v>
      </c>
      <c r="O20" s="29" t="s">
        <v>107</v>
      </c>
      <c r="P20" s="31"/>
      <c r="Q20" s="31"/>
      <c r="R20" s="31"/>
      <c r="S20" s="29" t="s">
        <v>88</v>
      </c>
      <c r="T20" s="29" t="s">
        <v>108</v>
      </c>
    </row>
    <row r="21" spans="1:20" ht="12.75">
      <c r="A21" s="30"/>
      <c r="B21" s="31"/>
      <c r="C21" s="31"/>
      <c r="D21" s="29" t="s">
        <v>109</v>
      </c>
      <c r="E21" s="29" t="s">
        <v>110</v>
      </c>
      <c r="F21" s="29" t="s">
        <v>111</v>
      </c>
      <c r="G21" s="29" t="s">
        <v>112</v>
      </c>
      <c r="H21" s="29" t="s">
        <v>113</v>
      </c>
      <c r="I21" s="29" t="s">
        <v>114</v>
      </c>
      <c r="J21" s="29" t="s">
        <v>115</v>
      </c>
      <c r="K21" s="29" t="s">
        <v>116</v>
      </c>
      <c r="L21" s="29" t="s">
        <v>117</v>
      </c>
      <c r="M21" s="29" t="s">
        <v>118</v>
      </c>
      <c r="N21" s="29" t="s">
        <v>119</v>
      </c>
      <c r="O21" s="29" t="s">
        <v>120</v>
      </c>
      <c r="P21" s="31"/>
      <c r="Q21" s="31"/>
      <c r="R21" s="31"/>
      <c r="S21" s="31"/>
      <c r="T21" s="31"/>
    </row>
    <row r="22" spans="1:20" ht="12.75">
      <c r="A22" s="30"/>
      <c r="B22" s="31"/>
      <c r="C22" s="31"/>
      <c r="D22" s="31"/>
      <c r="E22" s="29" t="s">
        <v>121</v>
      </c>
      <c r="F22" s="29" t="s">
        <v>122</v>
      </c>
      <c r="G22" s="29" t="s">
        <v>123</v>
      </c>
      <c r="H22" s="29" t="s">
        <v>124</v>
      </c>
      <c r="I22" s="31"/>
      <c r="J22" s="31"/>
      <c r="K22" s="29" t="s">
        <v>125</v>
      </c>
      <c r="L22" s="29" t="s">
        <v>126</v>
      </c>
      <c r="M22" s="31"/>
      <c r="N22" s="29" t="s">
        <v>127</v>
      </c>
      <c r="O22" s="29" t="s">
        <v>128</v>
      </c>
      <c r="P22" s="31"/>
      <c r="Q22" s="31"/>
      <c r="R22" s="31"/>
      <c r="S22" s="31"/>
      <c r="T22" s="31"/>
    </row>
    <row r="23" spans="1:20" ht="12.75">
      <c r="A23" s="30"/>
      <c r="B23" s="31"/>
      <c r="C23" s="31"/>
      <c r="D23" s="31"/>
      <c r="E23" s="29" t="s">
        <v>129</v>
      </c>
      <c r="F23" s="31"/>
      <c r="G23" s="29" t="s">
        <v>130</v>
      </c>
      <c r="H23" s="29" t="s">
        <v>131</v>
      </c>
      <c r="I23" s="31"/>
      <c r="J23" s="31"/>
      <c r="K23" s="31"/>
      <c r="L23" s="31"/>
      <c r="M23" s="31"/>
      <c r="N23" s="29" t="s">
        <v>132</v>
      </c>
      <c r="O23" s="29" t="s">
        <v>126</v>
      </c>
      <c r="P23" s="31"/>
      <c r="Q23" s="31"/>
      <c r="R23" s="31"/>
      <c r="S23" s="31"/>
      <c r="T23" s="31"/>
    </row>
    <row r="24" spans="1:20" ht="13.5" thickBot="1">
      <c r="A24" s="32"/>
      <c r="B24" s="33"/>
      <c r="C24" s="33"/>
      <c r="D24" s="33"/>
      <c r="E24" s="33"/>
      <c r="F24" s="33"/>
      <c r="G24" s="34" t="s">
        <v>133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3.5" thickBot="1">
      <c r="A25" s="35">
        <v>1</v>
      </c>
      <c r="B25" s="34">
        <v>2</v>
      </c>
      <c r="C25" s="34">
        <v>3</v>
      </c>
      <c r="D25" s="34">
        <v>4</v>
      </c>
      <c r="E25" s="34">
        <v>5</v>
      </c>
      <c r="F25" s="34">
        <v>6</v>
      </c>
      <c r="G25" s="34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4">
        <v>16</v>
      </c>
      <c r="Q25" s="34">
        <v>17</v>
      </c>
      <c r="R25" s="34">
        <v>18</v>
      </c>
      <c r="S25" s="34">
        <v>19</v>
      </c>
      <c r="T25" s="34">
        <v>20</v>
      </c>
    </row>
    <row r="26" spans="1:20" ht="16.5" hidden="1" outlineLevel="1" thickBot="1">
      <c r="A26" s="176" t="s">
        <v>134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</row>
    <row r="27" spans="1:20" ht="13.5" hidden="1" outlineLevel="1" thickBot="1">
      <c r="A27" s="36" t="s">
        <v>135</v>
      </c>
      <c r="B27" s="37" t="s">
        <v>136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3.5" hidden="1" outlineLevel="1" thickBot="1">
      <c r="A28" s="36" t="s">
        <v>137</v>
      </c>
      <c r="B28" s="37" t="s">
        <v>138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3.5" hidden="1" outlineLevel="1" thickBot="1">
      <c r="A29" s="36" t="s">
        <v>139</v>
      </c>
      <c r="B29" s="37" t="s">
        <v>140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2.75" hidden="1" outlineLevel="1">
      <c r="A30" s="179" t="s">
        <v>141</v>
      </c>
      <c r="B30" s="38" t="s">
        <v>142</v>
      </c>
      <c r="C30" s="181">
        <f>'[1]Расшифр затрат'!D4</f>
        <v>88.07</v>
      </c>
      <c r="D30" s="183">
        <f>'[1]Расшифр затрат'!D5/1000</f>
        <v>3.44834</v>
      </c>
      <c r="E30" s="183">
        <f>'[1]Расшифр затрат'!D6/1000</f>
        <v>152.44523999999998</v>
      </c>
      <c r="F30" s="183">
        <f>'[1]Расшифр затрат'!D9/1000</f>
        <v>775.17988</v>
      </c>
      <c r="G30" s="183">
        <f>'[1]Расшифр затрат'!D10/1000</f>
        <v>994.79542</v>
      </c>
      <c r="H30" s="183">
        <f>'[1]Расшифр затрат'!D11/1000</f>
        <v>0</v>
      </c>
      <c r="I30" s="183">
        <f>'[1]Расшифр затрат'!D12/1000</f>
        <v>362.4918400000001</v>
      </c>
      <c r="J30" s="183">
        <f>'[1]Расшифр затрат'!D13/1000</f>
        <v>111.27680040000003</v>
      </c>
      <c r="K30" s="183">
        <f>'[1]Расшифр затрат'!D14/1000</f>
        <v>40.163</v>
      </c>
      <c r="L30" s="183">
        <f>D30+E30+F30+G30+H30+I30+J30+K30</f>
        <v>2439.8005204</v>
      </c>
      <c r="M30" s="183">
        <f>'[1]Расшифр затрат'!D19/1000</f>
        <v>60.21611</v>
      </c>
      <c r="N30" s="183">
        <f>'[1]Расшифр затрат'!D28/1000</f>
        <v>265.00176282239994</v>
      </c>
      <c r="O30" s="183">
        <f>M30+N30</f>
        <v>325.21787282239995</v>
      </c>
      <c r="P30" s="183">
        <f>O30+L30</f>
        <v>2765.0183932224</v>
      </c>
      <c r="Q30" s="183">
        <f>S30-P30</f>
        <v>0</v>
      </c>
      <c r="R30" s="183">
        <v>0</v>
      </c>
      <c r="S30" s="183">
        <f>C30*'[1]Расшифр затрат'!D30</f>
        <v>2765.0183932224</v>
      </c>
      <c r="T30" s="185">
        <f>S30/C30</f>
        <v>31.395689715253777</v>
      </c>
    </row>
    <row r="31" spans="1:20" ht="13.5" hidden="1" outlineLevel="1" thickBot="1">
      <c r="A31" s="180"/>
      <c r="B31" s="40" t="s">
        <v>143</v>
      </c>
      <c r="C31" s="182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6"/>
    </row>
    <row r="32" spans="1:20" ht="12.75" customHeight="1" hidden="1" outlineLevel="1">
      <c r="A32" s="187" t="s">
        <v>144</v>
      </c>
      <c r="B32" s="189" t="s">
        <v>145</v>
      </c>
      <c r="C32" s="190"/>
      <c r="D32" s="191">
        <f>D30/$P$30*100</f>
        <v>0.12471309443917461</v>
      </c>
      <c r="E32" s="191">
        <f>E30/$P$30*100</f>
        <v>5.51335355937136</v>
      </c>
      <c r="F32" s="191">
        <f aca="true" t="shared" si="0" ref="F32:R32">F30/$P$30*100</f>
        <v>28.035252203027554</v>
      </c>
      <c r="G32" s="191">
        <f t="shared" si="0"/>
        <v>35.97789520816346</v>
      </c>
      <c r="H32" s="191">
        <f t="shared" si="0"/>
        <v>0</v>
      </c>
      <c r="I32" s="191">
        <f>I30/$P$30*100</f>
        <v>13.10992508724493</v>
      </c>
      <c r="J32" s="191">
        <f t="shared" si="0"/>
        <v>4.024450639198683</v>
      </c>
      <c r="K32" s="191">
        <f>K30/$P$30*100</f>
        <v>1.4525400662233334</v>
      </c>
      <c r="L32" s="191">
        <f>L30/$P$30*100</f>
        <v>88.2381298576685</v>
      </c>
      <c r="M32" s="191">
        <f t="shared" si="0"/>
        <v>2.17778334305484</v>
      </c>
      <c r="N32" s="191">
        <f t="shared" si="0"/>
        <v>9.58408679927667</v>
      </c>
      <c r="O32" s="191">
        <f t="shared" si="0"/>
        <v>11.761870142331512</v>
      </c>
      <c r="P32" s="191">
        <f t="shared" si="0"/>
        <v>100</v>
      </c>
      <c r="Q32" s="191">
        <f t="shared" si="0"/>
        <v>0</v>
      </c>
      <c r="R32" s="191">
        <f t="shared" si="0"/>
        <v>0</v>
      </c>
      <c r="S32" s="191">
        <f>S30/$P$30*100</f>
        <v>100</v>
      </c>
      <c r="T32" s="191">
        <f>T30/$P$30*100</f>
        <v>1.1354604292040424</v>
      </c>
    </row>
    <row r="33" spans="1:20" ht="13.5" hidden="1" outlineLevel="1" thickBot="1">
      <c r="A33" s="188"/>
      <c r="B33" s="193" t="s">
        <v>146</v>
      </c>
      <c r="C33" s="194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</row>
    <row r="34" spans="1:20" ht="12.75" customHeight="1" hidden="1" outlineLevel="1">
      <c r="A34" s="187" t="s">
        <v>147</v>
      </c>
      <c r="B34" s="189" t="s">
        <v>148</v>
      </c>
      <c r="C34" s="190"/>
      <c r="D34" s="191">
        <f>D30/$C$30*100</f>
        <v>3.9154536164414675</v>
      </c>
      <c r="E34" s="191">
        <f aca="true" t="shared" si="1" ref="E34:T34">E30/$C$30*100</f>
        <v>173.09553764051321</v>
      </c>
      <c r="F34" s="191">
        <f>F30/$C$30*100</f>
        <v>880.1860792551381</v>
      </c>
      <c r="G34" s="191">
        <f>G30/$C$30*100</f>
        <v>1129.5508345634155</v>
      </c>
      <c r="H34" s="191">
        <f t="shared" si="1"/>
        <v>0</v>
      </c>
      <c r="I34" s="191">
        <f t="shared" si="1"/>
        <v>411.5951402293631</v>
      </c>
      <c r="J34" s="191">
        <f t="shared" si="1"/>
        <v>126.35040354263658</v>
      </c>
      <c r="K34" s="191">
        <f t="shared" si="1"/>
        <v>45.603497218121944</v>
      </c>
      <c r="L34" s="191">
        <f>L30/$C$30*100</f>
        <v>2770.29694606563</v>
      </c>
      <c r="M34" s="191">
        <f t="shared" si="1"/>
        <v>68.37301010559783</v>
      </c>
      <c r="N34" s="191">
        <f t="shared" si="1"/>
        <v>300.8990153541501</v>
      </c>
      <c r="O34" s="191">
        <f>O30/$C$30*100</f>
        <v>369.2720254597479</v>
      </c>
      <c r="P34" s="191">
        <f>P30/$C$30*100</f>
        <v>3139.5689715253775</v>
      </c>
      <c r="Q34" s="191">
        <f t="shared" si="1"/>
        <v>0</v>
      </c>
      <c r="R34" s="191">
        <f t="shared" si="1"/>
        <v>0</v>
      </c>
      <c r="S34" s="191">
        <f>S30/$C$30*100</f>
        <v>3139.5689715253775</v>
      </c>
      <c r="T34" s="191">
        <f t="shared" si="1"/>
        <v>35.64856331923899</v>
      </c>
    </row>
    <row r="35" spans="1:20" ht="13.5" hidden="1" outlineLevel="1" thickBot="1">
      <c r="A35" s="188"/>
      <c r="B35" s="193" t="s">
        <v>149</v>
      </c>
      <c r="C35" s="194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</row>
    <row r="36" spans="1:20" ht="18.75" customHeight="1" collapsed="1" thickBot="1">
      <c r="A36" s="176" t="s">
        <v>150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8"/>
    </row>
    <row r="37" spans="1:20" ht="13.5" thickBot="1">
      <c r="A37" s="36" t="s">
        <v>151</v>
      </c>
      <c r="B37" s="37" t="s">
        <v>136</v>
      </c>
      <c r="C37" s="37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13.5" thickBot="1">
      <c r="A38" s="36" t="s">
        <v>152</v>
      </c>
      <c r="B38" s="37" t="s">
        <v>138</v>
      </c>
      <c r="C38" s="37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ht="13.5" thickBot="1">
      <c r="A39" s="36" t="s">
        <v>153</v>
      </c>
      <c r="B39" s="37" t="s">
        <v>140</v>
      </c>
      <c r="C39" s="37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12.75">
      <c r="A40" s="179" t="s">
        <v>154</v>
      </c>
      <c r="B40" s="38" t="s">
        <v>142</v>
      </c>
      <c r="C40" s="46">
        <f>'[1]Расшифр затрат'!D52</f>
        <v>150.96</v>
      </c>
      <c r="D40" s="183">
        <v>0</v>
      </c>
      <c r="E40" s="183">
        <f>'[1]Расшифр затрат'!D36/1000</f>
        <v>269.68</v>
      </c>
      <c r="F40" s="183">
        <f>'[1]Расшифр затрат'!D40/1000</f>
        <v>16.06</v>
      </c>
      <c r="G40" s="183">
        <f>'[1]Расшифр затрат'!D41/1000</f>
        <v>399.47</v>
      </c>
      <c r="H40" s="183">
        <v>0</v>
      </c>
      <c r="I40" s="183">
        <f>'[1]Расшифр затрат'!D42/1000</f>
        <v>199.19</v>
      </c>
      <c r="J40" s="183">
        <f>'[1]Расшифр затрат'!D43/1000</f>
        <v>59.76</v>
      </c>
      <c r="K40" s="183">
        <f>'[1]Расшифр затрат'!D47/1000</f>
        <v>79.9</v>
      </c>
      <c r="L40" s="183">
        <f>D40+E40+F40+G40+H40+I40+J40+K40</f>
        <v>1024.0600000000002</v>
      </c>
      <c r="M40" s="183">
        <f>'[1]Расшифр затрат'!D46/1000</f>
        <v>289.91</v>
      </c>
      <c r="N40" s="183">
        <f>'[1]Расшифр затрат'!D48/1000</f>
        <v>144.6</v>
      </c>
      <c r="O40" s="183">
        <f>M40+N40</f>
        <v>434.51</v>
      </c>
      <c r="P40" s="183">
        <f>O40+L40</f>
        <v>1458.5700000000002</v>
      </c>
      <c r="Q40" s="183">
        <f>'[1]Расшифр затрат'!D51/1000</f>
        <v>1</v>
      </c>
      <c r="R40" s="183">
        <v>0</v>
      </c>
      <c r="S40" s="183">
        <f>P40+Q40</f>
        <v>1459.5700000000002</v>
      </c>
      <c r="T40" s="185">
        <f>S40/C40</f>
        <v>9.668587705352412</v>
      </c>
    </row>
    <row r="41" spans="1:20" ht="12.75" customHeight="1" thickBot="1">
      <c r="A41" s="180"/>
      <c r="B41" s="40" t="s">
        <v>143</v>
      </c>
      <c r="C41" s="39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6"/>
    </row>
    <row r="42" spans="1:20" ht="12.75">
      <c r="A42" s="187" t="s">
        <v>155</v>
      </c>
      <c r="B42" s="189" t="s">
        <v>145</v>
      </c>
      <c r="C42" s="190"/>
      <c r="D42" s="191">
        <f>D40/$P$40*100</f>
        <v>0</v>
      </c>
      <c r="E42" s="191">
        <f>E40/$P$40*100</f>
        <v>18.489342301020862</v>
      </c>
      <c r="F42" s="191">
        <f aca="true" t="shared" si="2" ref="F42:T42">F40/$P$40*100</f>
        <v>1.1010784535538232</v>
      </c>
      <c r="G42" s="191">
        <f>G40/$P$40*100</f>
        <v>27.387783925351545</v>
      </c>
      <c r="H42" s="191">
        <f t="shared" si="2"/>
        <v>0</v>
      </c>
      <c r="I42" s="191">
        <f t="shared" si="2"/>
        <v>13.656526597969243</v>
      </c>
      <c r="J42" s="191">
        <f t="shared" si="2"/>
        <v>4.097163660297414</v>
      </c>
      <c r="K42" s="191">
        <f t="shared" si="2"/>
        <v>5.477968146883591</v>
      </c>
      <c r="L42" s="191">
        <f t="shared" si="2"/>
        <v>70.20986308507648</v>
      </c>
      <c r="M42" s="191">
        <f t="shared" si="2"/>
        <v>19.87631721480628</v>
      </c>
      <c r="N42" s="191">
        <f t="shared" si="2"/>
        <v>9.913819700117237</v>
      </c>
      <c r="O42" s="191">
        <f>O40/$P$40*100</f>
        <v>29.790136914923515</v>
      </c>
      <c r="P42" s="191">
        <f t="shared" si="2"/>
        <v>100</v>
      </c>
      <c r="Q42" s="191">
        <f>Q40/$P$40*100</f>
        <v>0.06856030221381215</v>
      </c>
      <c r="R42" s="191">
        <f t="shared" si="2"/>
        <v>0</v>
      </c>
      <c r="S42" s="191">
        <f t="shared" si="2"/>
        <v>100.06856030221381</v>
      </c>
      <c r="T42" s="191">
        <f t="shared" si="2"/>
        <v>0.6628812950597098</v>
      </c>
    </row>
    <row r="43" spans="1:20" ht="15.75" customHeight="1" thickBot="1">
      <c r="A43" s="188"/>
      <c r="B43" s="193" t="s">
        <v>146</v>
      </c>
      <c r="C43" s="194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</row>
    <row r="44" spans="1:20" ht="12.75">
      <c r="A44" s="187" t="s">
        <v>156</v>
      </c>
      <c r="B44" s="189" t="s">
        <v>157</v>
      </c>
      <c r="C44" s="190"/>
      <c r="D44" s="191">
        <f aca="true" t="shared" si="3" ref="D44:T44">D40/$C$40*100</f>
        <v>0</v>
      </c>
      <c r="E44" s="191">
        <f t="shared" si="3"/>
        <v>178.64334923158452</v>
      </c>
      <c r="F44" s="191">
        <f t="shared" si="3"/>
        <v>10.638579756226815</v>
      </c>
      <c r="G44" s="191">
        <f t="shared" si="3"/>
        <v>264.6197668256492</v>
      </c>
      <c r="H44" s="191">
        <f t="shared" si="3"/>
        <v>0</v>
      </c>
      <c r="I44" s="191">
        <f t="shared" si="3"/>
        <v>131.9488606253312</v>
      </c>
      <c r="J44" s="191">
        <f t="shared" si="3"/>
        <v>39.586645468998405</v>
      </c>
      <c r="K44" s="191">
        <f t="shared" si="3"/>
        <v>52.92792792792793</v>
      </c>
      <c r="L44" s="191">
        <f t="shared" si="3"/>
        <v>678.3651298357181</v>
      </c>
      <c r="M44" s="191">
        <f t="shared" si="3"/>
        <v>192.04425013248542</v>
      </c>
      <c r="N44" s="191">
        <f t="shared" si="3"/>
        <v>95.78696343402225</v>
      </c>
      <c r="O44" s="191">
        <f t="shared" si="3"/>
        <v>287.8312135665077</v>
      </c>
      <c r="P44" s="191">
        <f t="shared" si="3"/>
        <v>966.1963434022258</v>
      </c>
      <c r="Q44" s="191">
        <f t="shared" si="3"/>
        <v>0.6624271330153683</v>
      </c>
      <c r="R44" s="191">
        <f t="shared" si="3"/>
        <v>0</v>
      </c>
      <c r="S44" s="191">
        <f t="shared" si="3"/>
        <v>966.8587705352412</v>
      </c>
      <c r="T44" s="191">
        <f t="shared" si="3"/>
        <v>6.404734833964236</v>
      </c>
    </row>
    <row r="45" spans="1:20" ht="30" customHeight="1" thickBot="1">
      <c r="A45" s="188"/>
      <c r="B45" s="193" t="s">
        <v>158</v>
      </c>
      <c r="C45" s="194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</row>
    <row r="46" spans="1:20" ht="29.25" customHeight="1" thickBot="1">
      <c r="A46" s="176" t="s">
        <v>163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8"/>
    </row>
    <row r="47" spans="1:20" ht="13.5" thickBot="1">
      <c r="A47" s="43" t="s">
        <v>159</v>
      </c>
      <c r="B47" s="37" t="s">
        <v>136</v>
      </c>
      <c r="C47" s="37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ht="13.5" thickBot="1">
      <c r="A48" s="43" t="s">
        <v>160</v>
      </c>
      <c r="B48" s="37" t="s">
        <v>138</v>
      </c>
      <c r="C48" s="3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ht="13.5" thickBot="1">
      <c r="A49" s="43" t="s">
        <v>161</v>
      </c>
      <c r="B49" s="37" t="s">
        <v>140</v>
      </c>
      <c r="C49" s="37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ht="12.75">
      <c r="A50" s="195" t="s">
        <v>162</v>
      </c>
      <c r="B50" s="38" t="s">
        <v>142</v>
      </c>
      <c r="C50" s="201">
        <v>98.97</v>
      </c>
      <c r="D50" s="185">
        <v>0</v>
      </c>
      <c r="E50" s="185">
        <v>189.5</v>
      </c>
      <c r="F50" s="185">
        <v>38.4</v>
      </c>
      <c r="G50" s="185">
        <v>274.47</v>
      </c>
      <c r="H50" s="185">
        <v>0</v>
      </c>
      <c r="I50" s="185">
        <v>210.34</v>
      </c>
      <c r="J50" s="185">
        <v>65.21</v>
      </c>
      <c r="K50" s="185">
        <v>44.96</v>
      </c>
      <c r="L50" s="185">
        <f>D50+E50+F50+G50+H50+I50+J50+K50</f>
        <v>822.8800000000001</v>
      </c>
      <c r="M50" s="185">
        <v>80.84</v>
      </c>
      <c r="N50" s="185">
        <v>99.4</v>
      </c>
      <c r="O50" s="185">
        <f>M50+N50</f>
        <v>180.24</v>
      </c>
      <c r="P50" s="185">
        <f>O50+L50</f>
        <v>1003.1200000000001</v>
      </c>
      <c r="Q50" s="185">
        <v>5.8</v>
      </c>
      <c r="R50" s="185">
        <v>0</v>
      </c>
      <c r="S50" s="185">
        <f>P50+Q50</f>
        <v>1008.9200000000001</v>
      </c>
      <c r="T50" s="185">
        <f>S50/C50</f>
        <v>10.194200262705872</v>
      </c>
    </row>
    <row r="51" spans="1:20" ht="12.75" customHeight="1" thickBot="1">
      <c r="A51" s="196"/>
      <c r="B51" s="40" t="s">
        <v>143</v>
      </c>
      <c r="C51" s="180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</row>
    <row r="52" spans="1:20" ht="12.75">
      <c r="A52" s="198">
        <v>12</v>
      </c>
      <c r="B52" s="189" t="s">
        <v>145</v>
      </c>
      <c r="C52" s="190"/>
      <c r="D52" s="191">
        <f>D50/$P$50*100</f>
        <v>0</v>
      </c>
      <c r="E52" s="191">
        <f aca="true" t="shared" si="4" ref="E52:T52">E50/$P$50*100</f>
        <v>18.891059893133423</v>
      </c>
      <c r="F52" s="191">
        <f t="shared" si="4"/>
        <v>3.8280564638328407</v>
      </c>
      <c r="G52" s="191">
        <f t="shared" si="4"/>
        <v>27.36163170906771</v>
      </c>
      <c r="H52" s="191">
        <f t="shared" si="4"/>
        <v>0</v>
      </c>
      <c r="I52" s="191">
        <f t="shared" si="4"/>
        <v>20.968578036526036</v>
      </c>
      <c r="J52" s="191">
        <f t="shared" si="4"/>
        <v>6.5007177605869675</v>
      </c>
      <c r="K52" s="191">
        <f t="shared" si="4"/>
        <v>4.482016109737618</v>
      </c>
      <c r="L52" s="191">
        <f t="shared" si="4"/>
        <v>82.0320599728846</v>
      </c>
      <c r="M52" s="191">
        <f t="shared" si="4"/>
        <v>8.05885636813143</v>
      </c>
      <c r="N52" s="191">
        <f t="shared" si="4"/>
        <v>9.909083658983969</v>
      </c>
      <c r="O52" s="191">
        <f t="shared" si="4"/>
        <v>17.967940027115397</v>
      </c>
      <c r="P52" s="191">
        <f t="shared" si="4"/>
        <v>100</v>
      </c>
      <c r="Q52" s="191">
        <f t="shared" si="4"/>
        <v>0.5781960283914187</v>
      </c>
      <c r="R52" s="191">
        <f t="shared" si="4"/>
        <v>0</v>
      </c>
      <c r="S52" s="191">
        <f t="shared" si="4"/>
        <v>100.57819602839142</v>
      </c>
      <c r="T52" s="191">
        <f t="shared" si="4"/>
        <v>1.0162493283660847</v>
      </c>
    </row>
    <row r="53" spans="1:20" ht="15.75" customHeight="1" thickBot="1">
      <c r="A53" s="199"/>
      <c r="B53" s="193" t="s">
        <v>146</v>
      </c>
      <c r="C53" s="194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</row>
    <row r="54" spans="1:20" ht="12.75">
      <c r="A54" s="198">
        <v>13</v>
      </c>
      <c r="B54" s="189" t="s">
        <v>157</v>
      </c>
      <c r="C54" s="190"/>
      <c r="D54" s="191">
        <f>D50/$C$50*100</f>
        <v>0</v>
      </c>
      <c r="E54" s="191">
        <f aca="true" t="shared" si="5" ref="E54:T54">E50/$C$50*100</f>
        <v>191.47216328180258</v>
      </c>
      <c r="F54" s="191">
        <f t="shared" si="5"/>
        <v>38.79963625341013</v>
      </c>
      <c r="G54" s="191">
        <f t="shared" si="5"/>
        <v>277.3264625644135</v>
      </c>
      <c r="H54" s="191">
        <f t="shared" si="5"/>
        <v>0</v>
      </c>
      <c r="I54" s="191">
        <f t="shared" si="5"/>
        <v>212.52904920683036</v>
      </c>
      <c r="J54" s="191">
        <f t="shared" si="5"/>
        <v>65.88865312721026</v>
      </c>
      <c r="K54" s="191">
        <f t="shared" si="5"/>
        <v>45.42790744670102</v>
      </c>
      <c r="L54" s="191">
        <f t="shared" si="5"/>
        <v>831.4438718803679</v>
      </c>
      <c r="M54" s="191">
        <f t="shared" si="5"/>
        <v>81.68131757098111</v>
      </c>
      <c r="N54" s="191">
        <f t="shared" si="5"/>
        <v>100.43447509346268</v>
      </c>
      <c r="O54" s="191">
        <f t="shared" si="5"/>
        <v>182.11579266444377</v>
      </c>
      <c r="P54" s="191">
        <f t="shared" si="5"/>
        <v>1013.5596645448118</v>
      </c>
      <c r="Q54" s="191">
        <f t="shared" si="5"/>
        <v>5.860361725775488</v>
      </c>
      <c r="R54" s="191">
        <f t="shared" si="5"/>
        <v>0</v>
      </c>
      <c r="S54" s="191">
        <f t="shared" si="5"/>
        <v>1019.4200262705872</v>
      </c>
      <c r="T54" s="191">
        <f t="shared" si="5"/>
        <v>10.300293283526193</v>
      </c>
    </row>
    <row r="55" spans="1:20" ht="30" customHeight="1" thickBot="1">
      <c r="A55" s="199"/>
      <c r="B55" s="193" t="s">
        <v>158</v>
      </c>
      <c r="C55" s="194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</row>
  </sheetData>
  <sheetProtection/>
  <mergeCells count="187">
    <mergeCell ref="S54:S55"/>
    <mergeCell ref="T54:T55"/>
    <mergeCell ref="B55:C55"/>
    <mergeCell ref="M54:M55"/>
    <mergeCell ref="N54:N55"/>
    <mergeCell ref="O54:O55"/>
    <mergeCell ref="P54:P55"/>
    <mergeCell ref="Q54:Q55"/>
    <mergeCell ref="R54:R55"/>
    <mergeCell ref="G54:G55"/>
    <mergeCell ref="L54:L55"/>
    <mergeCell ref="Q52:Q53"/>
    <mergeCell ref="L52:L53"/>
    <mergeCell ref="M52:M53"/>
    <mergeCell ref="N52:N53"/>
    <mergeCell ref="O52:O53"/>
    <mergeCell ref="A54:A55"/>
    <mergeCell ref="B54:C54"/>
    <mergeCell ref="D54:D55"/>
    <mergeCell ref="E54:E55"/>
    <mergeCell ref="F54:F55"/>
    <mergeCell ref="K52:K53"/>
    <mergeCell ref="H54:H55"/>
    <mergeCell ref="I54:I55"/>
    <mergeCell ref="J54:J55"/>
    <mergeCell ref="K54:K55"/>
    <mergeCell ref="H52:H53"/>
    <mergeCell ref="I52:I53"/>
    <mergeCell ref="R52:R53"/>
    <mergeCell ref="S52:S53"/>
    <mergeCell ref="T52:T53"/>
    <mergeCell ref="B53:C53"/>
    <mergeCell ref="J52:J53"/>
    <mergeCell ref="Q50:Q51"/>
    <mergeCell ref="R50:R51"/>
    <mergeCell ref="P52:P53"/>
    <mergeCell ref="T50:T51"/>
    <mergeCell ref="A52:A53"/>
    <mergeCell ref="B52:C52"/>
    <mergeCell ref="D52:D53"/>
    <mergeCell ref="E52:E53"/>
    <mergeCell ref="F52:F53"/>
    <mergeCell ref="G52:G53"/>
    <mergeCell ref="S50:S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S44:S45"/>
    <mergeCell ref="T44:T45"/>
    <mergeCell ref="B45:C45"/>
    <mergeCell ref="A46:T46"/>
    <mergeCell ref="A50:A51"/>
    <mergeCell ref="C50:C51"/>
    <mergeCell ref="D50:D51"/>
    <mergeCell ref="E50:E51"/>
    <mergeCell ref="F50:F51"/>
    <mergeCell ref="G50:G51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B43:C43"/>
    <mergeCell ref="A44:A45"/>
    <mergeCell ref="B44:C44"/>
    <mergeCell ref="D44:D45"/>
    <mergeCell ref="E44:E45"/>
    <mergeCell ref="F44:F45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R40:R41"/>
    <mergeCell ref="S40:S41"/>
    <mergeCell ref="T40:T41"/>
    <mergeCell ref="A42:A43"/>
    <mergeCell ref="B42:C42"/>
    <mergeCell ref="D42:D43"/>
    <mergeCell ref="E42:E43"/>
    <mergeCell ref="F42:F43"/>
    <mergeCell ref="G42:G43"/>
    <mergeCell ref="H42:H43"/>
    <mergeCell ref="L40:L41"/>
    <mergeCell ref="M40:M41"/>
    <mergeCell ref="N40:N41"/>
    <mergeCell ref="O40:O41"/>
    <mergeCell ref="P40:P41"/>
    <mergeCell ref="Q40:Q41"/>
    <mergeCell ref="A36:T36"/>
    <mergeCell ref="A40:A41"/>
    <mergeCell ref="D40:D41"/>
    <mergeCell ref="E40:E41"/>
    <mergeCell ref="F40:F41"/>
    <mergeCell ref="G40:G41"/>
    <mergeCell ref="H40:H41"/>
    <mergeCell ref="I40:I41"/>
    <mergeCell ref="J40:J41"/>
    <mergeCell ref="K40:K41"/>
    <mergeCell ref="T34:T35"/>
    <mergeCell ref="B35:C35"/>
    <mergeCell ref="J34:J35"/>
    <mergeCell ref="K34:K35"/>
    <mergeCell ref="L34:L35"/>
    <mergeCell ref="M34:M35"/>
    <mergeCell ref="H34:H35"/>
    <mergeCell ref="I34:I35"/>
    <mergeCell ref="A34:A35"/>
    <mergeCell ref="B34:C34"/>
    <mergeCell ref="D34:D35"/>
    <mergeCell ref="E34:E35"/>
    <mergeCell ref="F34:F35"/>
    <mergeCell ref="G34:G35"/>
    <mergeCell ref="P32:P33"/>
    <mergeCell ref="Q32:Q33"/>
    <mergeCell ref="N34:N35"/>
    <mergeCell ref="O34:O35"/>
    <mergeCell ref="T32:T33"/>
    <mergeCell ref="B33:C33"/>
    <mergeCell ref="P34:P35"/>
    <mergeCell ref="Q34:Q35"/>
    <mergeCell ref="R34:R35"/>
    <mergeCell ref="S34:S35"/>
    <mergeCell ref="R32:R33"/>
    <mergeCell ref="S32:S33"/>
    <mergeCell ref="H32:H33"/>
    <mergeCell ref="I32:I33"/>
    <mergeCell ref="J32:J33"/>
    <mergeCell ref="K32:K33"/>
    <mergeCell ref="L32:L33"/>
    <mergeCell ref="M32:M33"/>
    <mergeCell ref="N32:N33"/>
    <mergeCell ref="O32:O33"/>
    <mergeCell ref="Q30:Q31"/>
    <mergeCell ref="R30:R31"/>
    <mergeCell ref="S30:S31"/>
    <mergeCell ref="T30:T31"/>
    <mergeCell ref="A32:A33"/>
    <mergeCell ref="B32:C32"/>
    <mergeCell ref="D32:D33"/>
    <mergeCell ref="E32:E33"/>
    <mergeCell ref="F32:F33"/>
    <mergeCell ref="G32:G33"/>
    <mergeCell ref="K30:K31"/>
    <mergeCell ref="L30:L31"/>
    <mergeCell ref="M30:M31"/>
    <mergeCell ref="N30:N31"/>
    <mergeCell ref="O30:O31"/>
    <mergeCell ref="P30:P31"/>
    <mergeCell ref="A26:T26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A2:T2"/>
    <mergeCell ref="A13:T13"/>
    <mergeCell ref="D15:L19"/>
    <mergeCell ref="M15:O15"/>
    <mergeCell ref="M16:O16"/>
    <mergeCell ref="M17:O17"/>
    <mergeCell ref="M18:O18"/>
    <mergeCell ref="M19:O19"/>
  </mergeCells>
  <printOptions/>
  <pageMargins left="0.3937007874015748" right="0.3937007874015748" top="0.1968503937007874" bottom="0.1968503937007874" header="0" footer="0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4"/>
  <sheetViews>
    <sheetView view="pageBreakPreview" zoomScale="85" zoomScaleNormal="75" zoomScaleSheetLayoutView="85" zoomScalePageLayoutView="0" workbookViewId="0" topLeftCell="A43">
      <selection activeCell="A62" sqref="A62:IV64"/>
    </sheetView>
  </sheetViews>
  <sheetFormatPr defaultColWidth="9.00390625" defaultRowHeight="12.75" outlineLevelRow="1"/>
  <cols>
    <col min="1" max="1" width="7.75390625" style="47" customWidth="1"/>
    <col min="2" max="2" width="39.625" style="47" customWidth="1"/>
    <col min="3" max="3" width="16.375" style="47" customWidth="1"/>
    <col min="4" max="6" width="11.75390625" style="47" customWidth="1"/>
    <col min="7" max="9" width="9.125" style="47" customWidth="1"/>
    <col min="10" max="10" width="10.75390625" style="47" bestFit="1" customWidth="1"/>
    <col min="11" max="16384" width="9.125" style="47" customWidth="1"/>
  </cols>
  <sheetData>
    <row r="1" ht="14.25">
      <c r="F1" s="48"/>
    </row>
    <row r="2" spans="1:6" ht="30" customHeight="1">
      <c r="A2" s="206" t="s">
        <v>169</v>
      </c>
      <c r="B2" s="206"/>
      <c r="C2" s="206"/>
      <c r="D2" s="206"/>
      <c r="E2" s="206"/>
      <c r="F2" s="206"/>
    </row>
    <row r="3" spans="1:6" ht="15">
      <c r="A3" s="207" t="s">
        <v>65</v>
      </c>
      <c r="B3" s="207"/>
      <c r="C3" s="207"/>
      <c r="D3" s="207"/>
      <c r="E3" s="207"/>
      <c r="F3" s="207"/>
    </row>
    <row r="4" spans="1:6" ht="14.25">
      <c r="A4" s="208"/>
      <c r="B4" s="208"/>
      <c r="C4" s="208"/>
      <c r="D4" s="208"/>
      <c r="E4" s="208"/>
      <c r="F4" s="208"/>
    </row>
    <row r="5" spans="1:6" ht="14.25">
      <c r="A5" s="49"/>
      <c r="B5" s="47" t="s">
        <v>56</v>
      </c>
      <c r="D5" s="47">
        <v>2012</v>
      </c>
      <c r="E5" s="47">
        <v>2013</v>
      </c>
      <c r="F5" s="47">
        <v>2014</v>
      </c>
    </row>
    <row r="6" spans="1:6" ht="76.5" customHeight="1">
      <c r="A6" s="50" t="s">
        <v>170</v>
      </c>
      <c r="B6" s="50" t="s">
        <v>171</v>
      </c>
      <c r="C6" s="50" t="s">
        <v>172</v>
      </c>
      <c r="D6" s="50" t="s">
        <v>173</v>
      </c>
      <c r="E6" s="50" t="s">
        <v>174</v>
      </c>
      <c r="F6" s="50" t="s">
        <v>175</v>
      </c>
    </row>
    <row r="7" spans="1:6" ht="15" thickBot="1">
      <c r="A7" s="51" t="s">
        <v>176</v>
      </c>
      <c r="B7" s="51" t="s">
        <v>177</v>
      </c>
      <c r="C7" s="51" t="s">
        <v>178</v>
      </c>
      <c r="D7" s="51" t="s">
        <v>179</v>
      </c>
      <c r="E7" s="51" t="s">
        <v>180</v>
      </c>
      <c r="F7" s="51" t="s">
        <v>181</v>
      </c>
    </row>
    <row r="8" spans="1:6" ht="30.75" customHeight="1">
      <c r="A8" s="52" t="s">
        <v>182</v>
      </c>
      <c r="B8" s="209" t="s">
        <v>183</v>
      </c>
      <c r="C8" s="209"/>
      <c r="D8" s="209"/>
      <c r="E8" s="209"/>
      <c r="F8" s="210"/>
    </row>
    <row r="9" spans="1:6" ht="18.75" customHeight="1">
      <c r="A9" s="53" t="s">
        <v>184</v>
      </c>
      <c r="B9" s="51" t="s">
        <v>185</v>
      </c>
      <c r="C9" s="51"/>
      <c r="D9" s="51"/>
      <c r="E9" s="51"/>
      <c r="F9" s="54"/>
    </row>
    <row r="10" spans="1:6" ht="18" customHeight="1">
      <c r="A10" s="55"/>
      <c r="B10" s="56" t="s">
        <v>186</v>
      </c>
      <c r="C10" s="56" t="s">
        <v>187</v>
      </c>
      <c r="D10" s="56">
        <v>1.584</v>
      </c>
      <c r="E10" s="56">
        <v>1.584</v>
      </c>
      <c r="F10" s="57">
        <v>1.584</v>
      </c>
    </row>
    <row r="11" spans="1:6" ht="18" customHeight="1">
      <c r="A11" s="58"/>
      <c r="B11" s="59" t="s">
        <v>188</v>
      </c>
      <c r="C11" s="59" t="s">
        <v>187</v>
      </c>
      <c r="D11" s="60">
        <v>0.2412876712328767</v>
      </c>
      <c r="E11" s="60">
        <v>0.2559255638356165</v>
      </c>
      <c r="F11" s="60">
        <v>0.2559255638356165</v>
      </c>
    </row>
    <row r="12" spans="1:6" ht="29.25" customHeight="1">
      <c r="A12" s="53" t="s">
        <v>189</v>
      </c>
      <c r="B12" s="51" t="s">
        <v>190</v>
      </c>
      <c r="C12" s="51"/>
      <c r="D12" s="51"/>
      <c r="E12" s="51"/>
      <c r="F12" s="54"/>
    </row>
    <row r="13" spans="1:6" ht="18" customHeight="1">
      <c r="A13" s="55"/>
      <c r="B13" s="56" t="s">
        <v>186</v>
      </c>
      <c r="C13" s="56" t="s">
        <v>187</v>
      </c>
      <c r="D13" s="56"/>
      <c r="E13" s="56"/>
      <c r="F13" s="57"/>
    </row>
    <row r="14" spans="1:6" ht="18" customHeight="1">
      <c r="A14" s="58"/>
      <c r="B14" s="59" t="s">
        <v>188</v>
      </c>
      <c r="C14" s="59" t="s">
        <v>187</v>
      </c>
      <c r="D14" s="59"/>
      <c r="E14" s="59"/>
      <c r="F14" s="61"/>
    </row>
    <row r="15" spans="1:6" ht="18" customHeight="1">
      <c r="A15" s="53" t="s">
        <v>191</v>
      </c>
      <c r="B15" s="51" t="s">
        <v>192</v>
      </c>
      <c r="C15" s="51"/>
      <c r="D15" s="51"/>
      <c r="E15" s="51"/>
      <c r="F15" s="54"/>
    </row>
    <row r="16" spans="1:6" ht="18" customHeight="1">
      <c r="A16" s="55"/>
      <c r="B16" s="56" t="s">
        <v>186</v>
      </c>
      <c r="C16" s="56" t="s">
        <v>187</v>
      </c>
      <c r="D16" s="56">
        <v>1.584</v>
      </c>
      <c r="E16" s="56">
        <v>1.584</v>
      </c>
      <c r="F16" s="56">
        <v>1.584</v>
      </c>
    </row>
    <row r="17" spans="1:6" ht="18" customHeight="1">
      <c r="A17" s="58"/>
      <c r="B17" s="59" t="s">
        <v>193</v>
      </c>
      <c r="C17" s="59" t="s">
        <v>187</v>
      </c>
      <c r="D17" s="60">
        <v>0.2412876712328767</v>
      </c>
      <c r="E17" s="60">
        <v>0.2559255638356165</v>
      </c>
      <c r="F17" s="62">
        <v>0.2559255638356165</v>
      </c>
    </row>
    <row r="18" spans="1:6" ht="18" customHeight="1">
      <c r="A18" s="63" t="s">
        <v>194</v>
      </c>
      <c r="B18" s="50" t="s">
        <v>195</v>
      </c>
      <c r="C18" s="50" t="s">
        <v>196</v>
      </c>
      <c r="D18" s="50">
        <v>9</v>
      </c>
      <c r="E18" s="50">
        <v>9</v>
      </c>
      <c r="F18" s="64">
        <v>9</v>
      </c>
    </row>
    <row r="19" spans="1:6" ht="31.5" customHeight="1">
      <c r="A19" s="53" t="s">
        <v>197</v>
      </c>
      <c r="B19" s="51" t="s">
        <v>198</v>
      </c>
      <c r="C19" s="51" t="s">
        <v>199</v>
      </c>
      <c r="D19" s="51">
        <v>3</v>
      </c>
      <c r="E19" s="51">
        <v>3</v>
      </c>
      <c r="F19" s="54">
        <v>3</v>
      </c>
    </row>
    <row r="20" spans="1:6" ht="18" customHeight="1">
      <c r="A20" s="58" t="s">
        <v>200</v>
      </c>
      <c r="B20" s="59" t="s">
        <v>201</v>
      </c>
      <c r="C20" s="59" t="s">
        <v>199</v>
      </c>
      <c r="D20" s="59">
        <v>3</v>
      </c>
      <c r="E20" s="59">
        <v>3</v>
      </c>
      <c r="F20" s="61">
        <v>3</v>
      </c>
    </row>
    <row r="21" spans="1:6" ht="18" customHeight="1">
      <c r="A21" s="63" t="s">
        <v>202</v>
      </c>
      <c r="B21" s="50" t="s">
        <v>203</v>
      </c>
      <c r="C21" s="50" t="s">
        <v>204</v>
      </c>
      <c r="D21" s="50"/>
      <c r="E21" s="50"/>
      <c r="F21" s="64"/>
    </row>
    <row r="22" spans="1:6" ht="18" customHeight="1" thickBot="1">
      <c r="A22" s="65" t="s">
        <v>205</v>
      </c>
      <c r="B22" s="66" t="s">
        <v>206</v>
      </c>
      <c r="C22" s="66" t="s">
        <v>207</v>
      </c>
      <c r="D22" s="66">
        <v>0</v>
      </c>
      <c r="E22" s="66">
        <v>0</v>
      </c>
      <c r="F22" s="67">
        <v>0</v>
      </c>
    </row>
    <row r="23" spans="1:6" ht="24.75" customHeight="1">
      <c r="A23" s="68" t="s">
        <v>208</v>
      </c>
      <c r="B23" s="203" t="s">
        <v>209</v>
      </c>
      <c r="C23" s="203"/>
      <c r="D23" s="203"/>
      <c r="E23" s="203"/>
      <c r="F23" s="204"/>
    </row>
    <row r="24" spans="1:7" ht="20.25" customHeight="1">
      <c r="A24" s="53" t="s">
        <v>210</v>
      </c>
      <c r="B24" s="51" t="s">
        <v>211</v>
      </c>
      <c r="C24" s="51" t="s">
        <v>212</v>
      </c>
      <c r="D24" s="69">
        <v>88.07</v>
      </c>
      <c r="E24" s="69">
        <v>93.41283080000001</v>
      </c>
      <c r="F24" s="70">
        <v>93.41283080000001</v>
      </c>
      <c r="G24" s="47">
        <v>0.031103160995145755</v>
      </c>
    </row>
    <row r="25" spans="1:6" ht="14.25">
      <c r="A25" s="55" t="s">
        <v>213</v>
      </c>
      <c r="B25" s="56" t="s">
        <v>214</v>
      </c>
      <c r="C25" s="56" t="s">
        <v>212</v>
      </c>
      <c r="D25" s="71">
        <v>0</v>
      </c>
      <c r="E25" s="71">
        <v>0</v>
      </c>
      <c r="F25" s="72">
        <v>0</v>
      </c>
    </row>
    <row r="26" spans="1:6" ht="14.25">
      <c r="A26" s="58" t="s">
        <v>215</v>
      </c>
      <c r="B26" s="59" t="s">
        <v>216</v>
      </c>
      <c r="C26" s="59" t="s">
        <v>212</v>
      </c>
      <c r="D26" s="73">
        <v>88.07</v>
      </c>
      <c r="E26" s="73">
        <v>93.41283080000001</v>
      </c>
      <c r="F26" s="74">
        <v>93.41283080000001</v>
      </c>
    </row>
    <row r="27" spans="1:6" ht="21" customHeight="1">
      <c r="A27" s="63" t="s">
        <v>217</v>
      </c>
      <c r="B27" s="50" t="s">
        <v>218</v>
      </c>
      <c r="C27" s="50" t="s">
        <v>212</v>
      </c>
      <c r="D27" s="75">
        <v>0</v>
      </c>
      <c r="E27" s="75">
        <v>0</v>
      </c>
      <c r="F27" s="76">
        <v>0</v>
      </c>
    </row>
    <row r="28" spans="1:6" ht="30.75" customHeight="1">
      <c r="A28" s="63" t="s">
        <v>219</v>
      </c>
      <c r="B28" s="50" t="s">
        <v>220</v>
      </c>
      <c r="C28" s="50" t="s">
        <v>212</v>
      </c>
      <c r="D28" s="75"/>
      <c r="E28" s="75"/>
      <c r="F28" s="76"/>
    </row>
    <row r="29" spans="1:6" ht="29.25" customHeight="1">
      <c r="A29" s="63" t="s">
        <v>221</v>
      </c>
      <c r="B29" s="50" t="s">
        <v>222</v>
      </c>
      <c r="C29" s="50" t="s">
        <v>212</v>
      </c>
      <c r="D29" s="75"/>
      <c r="E29" s="75"/>
      <c r="F29" s="76"/>
    </row>
    <row r="30" spans="1:6" ht="46.5" customHeight="1">
      <c r="A30" s="63" t="s">
        <v>223</v>
      </c>
      <c r="B30" s="50" t="s">
        <v>224</v>
      </c>
      <c r="C30" s="50" t="s">
        <v>204</v>
      </c>
      <c r="D30" s="75"/>
      <c r="E30" s="75"/>
      <c r="F30" s="76"/>
    </row>
    <row r="31" spans="1:6" ht="21" customHeight="1">
      <c r="A31" s="63" t="s">
        <v>225</v>
      </c>
      <c r="B31" s="50" t="s">
        <v>226</v>
      </c>
      <c r="C31" s="50" t="s">
        <v>212</v>
      </c>
      <c r="D31" s="75">
        <v>88.07</v>
      </c>
      <c r="E31" s="75">
        <v>93.41283080000001</v>
      </c>
      <c r="F31" s="76">
        <v>93.41283080000001</v>
      </c>
    </row>
    <row r="32" spans="1:6" ht="21" customHeight="1">
      <c r="A32" s="63" t="s">
        <v>227</v>
      </c>
      <c r="B32" s="50" t="s">
        <v>228</v>
      </c>
      <c r="C32" s="50" t="s">
        <v>212</v>
      </c>
      <c r="D32" s="75">
        <v>8.807</v>
      </c>
      <c r="E32" s="75">
        <v>9.341283080000002</v>
      </c>
      <c r="F32" s="75">
        <v>9.341283080000002</v>
      </c>
    </row>
    <row r="33" spans="1:6" ht="32.25" customHeight="1" thickBot="1">
      <c r="A33" s="63" t="s">
        <v>229</v>
      </c>
      <c r="B33" s="51" t="s">
        <v>230</v>
      </c>
      <c r="C33" s="51" t="s">
        <v>204</v>
      </c>
      <c r="D33" s="69">
        <v>10</v>
      </c>
      <c r="E33" s="69">
        <v>10</v>
      </c>
      <c r="F33" s="70">
        <v>10</v>
      </c>
    </row>
    <row r="34" spans="1:6" ht="23.25" customHeight="1">
      <c r="A34" s="77" t="s">
        <v>231</v>
      </c>
      <c r="B34" s="78" t="s">
        <v>232</v>
      </c>
      <c r="C34" s="79" t="s">
        <v>212</v>
      </c>
      <c r="D34" s="80">
        <v>79.26299999999999</v>
      </c>
      <c r="E34" s="80">
        <v>84.07154772000001</v>
      </c>
      <c r="F34" s="81">
        <v>84.07154772000001</v>
      </c>
    </row>
    <row r="35" spans="1:6" ht="23.25" customHeight="1">
      <c r="A35" s="77" t="s">
        <v>233</v>
      </c>
      <c r="B35" s="63" t="s">
        <v>234</v>
      </c>
      <c r="C35" s="50" t="s">
        <v>212</v>
      </c>
      <c r="D35" s="75">
        <v>71.439</v>
      </c>
      <c r="E35" s="75">
        <v>75.85154772000001</v>
      </c>
      <c r="F35" s="76">
        <v>75.85154772000001</v>
      </c>
    </row>
    <row r="36" spans="1:6" ht="25.5" customHeight="1">
      <c r="A36" s="77" t="s">
        <v>235</v>
      </c>
      <c r="B36" s="63" t="s">
        <v>236</v>
      </c>
      <c r="C36" s="50" t="s">
        <v>212</v>
      </c>
      <c r="D36" s="75">
        <v>7.824</v>
      </c>
      <c r="E36" s="82">
        <v>8.22</v>
      </c>
      <c r="F36" s="76">
        <v>8.22</v>
      </c>
    </row>
    <row r="37" spans="1:6" ht="25.5" customHeight="1" thickBot="1">
      <c r="A37" s="83" t="s">
        <v>237</v>
      </c>
      <c r="B37" s="65" t="s">
        <v>238</v>
      </c>
      <c r="C37" s="66" t="s">
        <v>212</v>
      </c>
      <c r="D37" s="84">
        <v>0</v>
      </c>
      <c r="E37" s="84">
        <v>0</v>
      </c>
      <c r="F37" s="85">
        <v>0</v>
      </c>
    </row>
    <row r="38" spans="1:6" ht="33.75" customHeight="1">
      <c r="A38" s="86" t="s">
        <v>239</v>
      </c>
      <c r="B38" s="211" t="s">
        <v>240</v>
      </c>
      <c r="C38" s="203"/>
      <c r="D38" s="203"/>
      <c r="E38" s="203"/>
      <c r="F38" s="204"/>
    </row>
    <row r="39" spans="1:6" ht="26.25" customHeight="1">
      <c r="A39" s="77" t="s">
        <v>241</v>
      </c>
      <c r="B39" s="63" t="s">
        <v>242</v>
      </c>
      <c r="C39" s="50" t="s">
        <v>243</v>
      </c>
      <c r="D39" s="75">
        <v>74.988</v>
      </c>
      <c r="E39" s="75">
        <v>87.05408</v>
      </c>
      <c r="F39" s="76">
        <v>87.05408</v>
      </c>
    </row>
    <row r="40" spans="1:6" ht="26.25" customHeight="1">
      <c r="A40" s="77" t="s">
        <v>244</v>
      </c>
      <c r="B40" s="63" t="s">
        <v>245</v>
      </c>
      <c r="C40" s="50" t="s">
        <v>246</v>
      </c>
      <c r="D40" s="75"/>
      <c r="E40" s="75"/>
      <c r="F40" s="76"/>
    </row>
    <row r="41" spans="1:6" ht="26.25" customHeight="1">
      <c r="A41" s="77" t="s">
        <v>247</v>
      </c>
      <c r="B41" s="63" t="s">
        <v>248</v>
      </c>
      <c r="C41" s="50" t="s">
        <v>249</v>
      </c>
      <c r="D41" s="50"/>
      <c r="E41" s="50"/>
      <c r="F41" s="64"/>
    </row>
    <row r="42" spans="1:6" ht="14.25">
      <c r="A42" s="77" t="s">
        <v>250</v>
      </c>
      <c r="B42" s="63" t="s">
        <v>251</v>
      </c>
      <c r="C42" s="50" t="s">
        <v>249</v>
      </c>
      <c r="D42" s="50"/>
      <c r="E42" s="50"/>
      <c r="F42" s="64"/>
    </row>
    <row r="43" spans="1:6" ht="14.25">
      <c r="A43" s="77" t="s">
        <v>252</v>
      </c>
      <c r="B43" s="63" t="s">
        <v>251</v>
      </c>
      <c r="C43" s="50" t="s">
        <v>249</v>
      </c>
      <c r="D43" s="50"/>
      <c r="E43" s="50"/>
      <c r="F43" s="64"/>
    </row>
    <row r="44" spans="1:6" ht="24" customHeight="1">
      <c r="A44" s="77" t="s">
        <v>253</v>
      </c>
      <c r="B44" s="63" t="s">
        <v>254</v>
      </c>
      <c r="C44" s="50" t="s">
        <v>249</v>
      </c>
      <c r="D44" s="50"/>
      <c r="E44" s="50"/>
      <c r="F44" s="64"/>
    </row>
    <row r="45" spans="1:6" ht="14.25">
      <c r="A45" s="77" t="s">
        <v>255</v>
      </c>
      <c r="B45" s="63" t="s">
        <v>251</v>
      </c>
      <c r="C45" s="50" t="s">
        <v>249</v>
      </c>
      <c r="D45" s="50"/>
      <c r="E45" s="50"/>
      <c r="F45" s="64"/>
    </row>
    <row r="46" spans="1:6" ht="14.25">
      <c r="A46" s="77" t="s">
        <v>256</v>
      </c>
      <c r="B46" s="63" t="s">
        <v>251</v>
      </c>
      <c r="C46" s="50" t="s">
        <v>249</v>
      </c>
      <c r="D46" s="50"/>
      <c r="E46" s="50"/>
      <c r="F46" s="64"/>
    </row>
    <row r="47" spans="1:6" ht="15" thickBot="1">
      <c r="A47" s="87" t="s">
        <v>257</v>
      </c>
      <c r="B47" s="65" t="s">
        <v>251</v>
      </c>
      <c r="C47" s="66" t="s">
        <v>249</v>
      </c>
      <c r="D47" s="66"/>
      <c r="E47" s="66"/>
      <c r="F47" s="67"/>
    </row>
    <row r="48" spans="1:6" ht="33" customHeight="1">
      <c r="A48" s="88" t="s">
        <v>258</v>
      </c>
      <c r="B48" s="202" t="s">
        <v>259</v>
      </c>
      <c r="C48" s="203"/>
      <c r="D48" s="203"/>
      <c r="E48" s="203"/>
      <c r="F48" s="204"/>
    </row>
    <row r="49" spans="1:6" ht="26.25" customHeight="1">
      <c r="A49" s="63" t="s">
        <v>260</v>
      </c>
      <c r="B49" s="50" t="s">
        <v>242</v>
      </c>
      <c r="C49" s="50" t="s">
        <v>261</v>
      </c>
      <c r="D49" s="75">
        <v>0.8514590666515273</v>
      </c>
      <c r="E49" s="75">
        <v>0.9319285076199617</v>
      </c>
      <c r="F49" s="76">
        <v>0.9319285076199617</v>
      </c>
    </row>
    <row r="50" spans="1:6" ht="21.75" customHeight="1">
      <c r="A50" s="63" t="s">
        <v>262</v>
      </c>
      <c r="B50" s="50" t="s">
        <v>245</v>
      </c>
      <c r="C50" s="50" t="s">
        <v>263</v>
      </c>
      <c r="D50" s="50"/>
      <c r="E50" s="50"/>
      <c r="F50" s="64"/>
    </row>
    <row r="51" spans="1:6" ht="25.5" customHeight="1">
      <c r="A51" s="63" t="s">
        <v>264</v>
      </c>
      <c r="B51" s="50" t="s">
        <v>248</v>
      </c>
      <c r="C51" s="50" t="s">
        <v>265</v>
      </c>
      <c r="D51" s="50"/>
      <c r="E51" s="50"/>
      <c r="F51" s="64"/>
    </row>
    <row r="52" spans="1:6" ht="14.25">
      <c r="A52" s="63" t="s">
        <v>266</v>
      </c>
      <c r="B52" s="50" t="s">
        <v>267</v>
      </c>
      <c r="C52" s="50" t="s">
        <v>265</v>
      </c>
      <c r="D52" s="50"/>
      <c r="E52" s="50"/>
      <c r="F52" s="64"/>
    </row>
    <row r="53" spans="1:6" ht="25.5" customHeight="1">
      <c r="A53" s="63" t="s">
        <v>268</v>
      </c>
      <c r="B53" s="50" t="s">
        <v>254</v>
      </c>
      <c r="C53" s="50" t="s">
        <v>265</v>
      </c>
      <c r="D53" s="50"/>
      <c r="E53" s="50"/>
      <c r="F53" s="64"/>
    </row>
    <row r="54" spans="1:6" ht="15" thickBot="1">
      <c r="A54" s="53" t="s">
        <v>269</v>
      </c>
      <c r="B54" s="51" t="s">
        <v>251</v>
      </c>
      <c r="C54" s="51" t="s">
        <v>265</v>
      </c>
      <c r="D54" s="51"/>
      <c r="E54" s="51"/>
      <c r="F54" s="54"/>
    </row>
    <row r="55" spans="1:6" ht="18.75" customHeight="1">
      <c r="A55" s="88" t="s">
        <v>270</v>
      </c>
      <c r="B55" s="202" t="s">
        <v>271</v>
      </c>
      <c r="C55" s="203"/>
      <c r="D55" s="203"/>
      <c r="E55" s="203"/>
      <c r="F55" s="204"/>
    </row>
    <row r="56" spans="1:6" ht="30" customHeight="1">
      <c r="A56" s="63" t="s">
        <v>272</v>
      </c>
      <c r="B56" s="50" t="s">
        <v>273</v>
      </c>
      <c r="C56" s="50" t="s">
        <v>274</v>
      </c>
      <c r="D56" s="89">
        <f>'[1]штат распис'!D7</f>
        <v>1</v>
      </c>
      <c r="E56" s="89">
        <f>D56</f>
        <v>1</v>
      </c>
      <c r="F56" s="90">
        <f>E56</f>
        <v>1</v>
      </c>
    </row>
    <row r="57" spans="1:6" ht="19.5" customHeight="1">
      <c r="A57" s="63" t="s">
        <v>275</v>
      </c>
      <c r="B57" s="50" t="s">
        <v>276</v>
      </c>
      <c r="C57" s="50" t="s">
        <v>274</v>
      </c>
      <c r="D57" s="89">
        <f>D56</f>
        <v>1</v>
      </c>
      <c r="E57" s="50">
        <f>E56</f>
        <v>1</v>
      </c>
      <c r="F57" s="64">
        <f>F56</f>
        <v>1</v>
      </c>
    </row>
    <row r="58" spans="1:6" ht="19.5" customHeight="1">
      <c r="A58" s="63" t="s">
        <v>277</v>
      </c>
      <c r="B58" s="50" t="s">
        <v>278</v>
      </c>
      <c r="C58" s="50" t="s">
        <v>274</v>
      </c>
      <c r="D58" s="50"/>
      <c r="E58" s="50"/>
      <c r="F58" s="64"/>
    </row>
    <row r="59" spans="1:6" ht="19.5" customHeight="1">
      <c r="A59" s="63" t="s">
        <v>279</v>
      </c>
      <c r="B59" s="50" t="s">
        <v>280</v>
      </c>
      <c r="C59" s="50" t="s">
        <v>274</v>
      </c>
      <c r="D59" s="50"/>
      <c r="E59" s="50"/>
      <c r="F59" s="64"/>
    </row>
    <row r="60" spans="1:6" ht="19.5" customHeight="1">
      <c r="A60" s="63" t="s">
        <v>281</v>
      </c>
      <c r="B60" s="50" t="s">
        <v>282</v>
      </c>
      <c r="C60" s="50" t="s">
        <v>274</v>
      </c>
      <c r="D60" s="50"/>
      <c r="E60" s="50"/>
      <c r="F60" s="91"/>
    </row>
    <row r="61" spans="1:6" ht="30" customHeight="1" thickBot="1">
      <c r="A61" s="65" t="s">
        <v>283</v>
      </c>
      <c r="B61" s="66" t="s">
        <v>284</v>
      </c>
      <c r="C61" s="66" t="s">
        <v>274</v>
      </c>
      <c r="D61" s="66"/>
      <c r="E61" s="66"/>
      <c r="F61" s="67"/>
    </row>
    <row r="62" ht="14.25" hidden="1" outlineLevel="1">
      <c r="A62" s="92"/>
    </row>
    <row r="63" spans="1:4" ht="15" hidden="1" outlineLevel="1">
      <c r="A63" s="93" t="s">
        <v>285</v>
      </c>
      <c r="D63" s="94" t="s">
        <v>286</v>
      </c>
    </row>
    <row r="64" spans="1:4" ht="15" hidden="1" outlineLevel="1">
      <c r="A64" s="205" t="s">
        <v>287</v>
      </c>
      <c r="B64" s="205"/>
      <c r="C64" s="205"/>
      <c r="D64" s="47" t="s">
        <v>288</v>
      </c>
    </row>
    <row r="65" ht="14.25" collapsed="1"/>
  </sheetData>
  <sheetProtection/>
  <mergeCells count="9">
    <mergeCell ref="B48:F48"/>
    <mergeCell ref="B55:F55"/>
    <mergeCell ref="A64:C64"/>
    <mergeCell ref="A2:F2"/>
    <mergeCell ref="A3:F3"/>
    <mergeCell ref="A4:F4"/>
    <mergeCell ref="B8:F8"/>
    <mergeCell ref="B23:F23"/>
    <mergeCell ref="B38:F38"/>
  </mergeCells>
  <printOptions/>
  <pageMargins left="0.7480314960629921" right="0" top="0" bottom="0" header="0" footer="0"/>
  <pageSetup fitToHeight="2" fitToWidth="1" horizontalDpi="600" verticalDpi="600" orientation="portrait" paperSize="9" scale="89" r:id="rId3"/>
  <rowBreaks count="2" manualBreakCount="2">
    <brk id="22" max="255" man="1"/>
    <brk id="34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4"/>
  <sheetViews>
    <sheetView view="pageBreakPreview" zoomScale="85" zoomScaleNormal="75" zoomScaleSheetLayoutView="85" zoomScalePageLayoutView="0" workbookViewId="0" topLeftCell="A1">
      <selection activeCell="A62" sqref="A62:IV64"/>
    </sheetView>
  </sheetViews>
  <sheetFormatPr defaultColWidth="9.00390625" defaultRowHeight="12.75" outlineLevelRow="1"/>
  <cols>
    <col min="1" max="1" width="7.75390625" style="47" customWidth="1"/>
    <col min="2" max="2" width="39.625" style="47" customWidth="1"/>
    <col min="3" max="3" width="16.375" style="47" customWidth="1"/>
    <col min="4" max="6" width="11.75390625" style="47" customWidth="1"/>
    <col min="7" max="9" width="9.125" style="47" customWidth="1"/>
    <col min="10" max="10" width="10.75390625" style="47" bestFit="1" customWidth="1"/>
    <col min="11" max="16384" width="9.125" style="47" customWidth="1"/>
  </cols>
  <sheetData>
    <row r="1" ht="14.25">
      <c r="F1" s="48"/>
    </row>
    <row r="2" spans="1:6" ht="30" customHeight="1">
      <c r="A2" s="206" t="s">
        <v>169</v>
      </c>
      <c r="B2" s="206"/>
      <c r="C2" s="206"/>
      <c r="D2" s="206"/>
      <c r="E2" s="206"/>
      <c r="F2" s="206"/>
    </row>
    <row r="3" spans="1:6" ht="15">
      <c r="A3" s="207" t="s">
        <v>65</v>
      </c>
      <c r="B3" s="207"/>
      <c r="C3" s="207"/>
      <c r="D3" s="207"/>
      <c r="E3" s="207"/>
      <c r="F3" s="207"/>
    </row>
    <row r="4" spans="1:6" ht="14.25">
      <c r="A4" s="208"/>
      <c r="B4" s="208"/>
      <c r="C4" s="208"/>
      <c r="D4" s="208"/>
      <c r="E4" s="208"/>
      <c r="F4" s="208"/>
    </row>
    <row r="5" spans="1:6" ht="14.25">
      <c r="A5" s="49"/>
      <c r="B5" s="47" t="s">
        <v>58</v>
      </c>
      <c r="D5" s="47">
        <v>2012</v>
      </c>
      <c r="E5" s="47">
        <v>2013</v>
      </c>
      <c r="F5" s="47">
        <v>2014</v>
      </c>
    </row>
    <row r="6" spans="1:6" ht="76.5" customHeight="1">
      <c r="A6" s="50" t="s">
        <v>170</v>
      </c>
      <c r="B6" s="50" t="s">
        <v>171</v>
      </c>
      <c r="C6" s="50" t="s">
        <v>172</v>
      </c>
      <c r="D6" s="50" t="s">
        <v>173</v>
      </c>
      <c r="E6" s="50" t="s">
        <v>174</v>
      </c>
      <c r="F6" s="50" t="s">
        <v>175</v>
      </c>
    </row>
    <row r="7" spans="1:6" ht="15" thickBot="1">
      <c r="A7" s="51" t="s">
        <v>176</v>
      </c>
      <c r="B7" s="51" t="s">
        <v>177</v>
      </c>
      <c r="C7" s="51" t="s">
        <v>178</v>
      </c>
      <c r="D7" s="51" t="s">
        <v>179</v>
      </c>
      <c r="E7" s="51" t="s">
        <v>180</v>
      </c>
      <c r="F7" s="51" t="s">
        <v>181</v>
      </c>
    </row>
    <row r="8" spans="1:6" ht="30.75" customHeight="1">
      <c r="A8" s="52" t="s">
        <v>182</v>
      </c>
      <c r="B8" s="209" t="s">
        <v>183</v>
      </c>
      <c r="C8" s="209"/>
      <c r="D8" s="209"/>
      <c r="E8" s="209"/>
      <c r="F8" s="210"/>
    </row>
    <row r="9" spans="1:6" ht="18.75" customHeight="1">
      <c r="A9" s="53" t="s">
        <v>184</v>
      </c>
      <c r="B9" s="51" t="s">
        <v>185</v>
      </c>
      <c r="C9" s="51"/>
      <c r="D9" s="51"/>
      <c r="E9" s="51"/>
      <c r="F9" s="54"/>
    </row>
    <row r="10" spans="1:6" ht="18" customHeight="1">
      <c r="A10" s="55"/>
      <c r="B10" s="56" t="s">
        <v>186</v>
      </c>
      <c r="C10" s="56" t="s">
        <v>187</v>
      </c>
      <c r="D10" s="56">
        <v>38.4</v>
      </c>
      <c r="E10" s="56">
        <v>38.4</v>
      </c>
      <c r="F10" s="56">
        <v>38.4</v>
      </c>
    </row>
    <row r="11" spans="1:6" ht="18" customHeight="1">
      <c r="A11" s="58"/>
      <c r="B11" s="59" t="s">
        <v>188</v>
      </c>
      <c r="C11" s="59" t="s">
        <v>187</v>
      </c>
      <c r="D11" s="60">
        <v>4.685287671232877</v>
      </c>
      <c r="E11" s="60">
        <v>4.970057991452055</v>
      </c>
      <c r="F11" s="62">
        <v>4.970057991452055</v>
      </c>
    </row>
    <row r="12" spans="1:6" ht="29.25" customHeight="1">
      <c r="A12" s="53" t="s">
        <v>189</v>
      </c>
      <c r="B12" s="51" t="s">
        <v>190</v>
      </c>
      <c r="C12" s="51"/>
      <c r="D12" s="51"/>
      <c r="E12" s="51"/>
      <c r="F12" s="54"/>
    </row>
    <row r="13" spans="1:6" ht="18" customHeight="1">
      <c r="A13" s="55"/>
      <c r="B13" s="56" t="s">
        <v>186</v>
      </c>
      <c r="C13" s="56" t="s">
        <v>187</v>
      </c>
      <c r="D13" s="56"/>
      <c r="E13" s="56"/>
      <c r="F13" s="57"/>
    </row>
    <row r="14" spans="1:6" ht="18" customHeight="1">
      <c r="A14" s="58"/>
      <c r="B14" s="59" t="s">
        <v>188</v>
      </c>
      <c r="C14" s="59" t="s">
        <v>187</v>
      </c>
      <c r="D14" s="59"/>
      <c r="E14" s="59"/>
      <c r="F14" s="61"/>
    </row>
    <row r="15" spans="1:6" ht="18" customHeight="1">
      <c r="A15" s="53" t="s">
        <v>191</v>
      </c>
      <c r="B15" s="51" t="s">
        <v>192</v>
      </c>
      <c r="C15" s="51"/>
      <c r="D15" s="51"/>
      <c r="E15" s="51"/>
      <c r="F15" s="54"/>
    </row>
    <row r="16" spans="1:6" ht="18" customHeight="1">
      <c r="A16" s="55"/>
      <c r="B16" s="56" t="s">
        <v>186</v>
      </c>
      <c r="C16" s="56" t="s">
        <v>187</v>
      </c>
      <c r="D16" s="56">
        <v>38.4</v>
      </c>
      <c r="E16" s="56">
        <v>38.4</v>
      </c>
      <c r="F16" s="56">
        <v>38.4</v>
      </c>
    </row>
    <row r="17" spans="1:6" ht="18" customHeight="1">
      <c r="A17" s="58"/>
      <c r="B17" s="59" t="s">
        <v>193</v>
      </c>
      <c r="C17" s="59" t="s">
        <v>187</v>
      </c>
      <c r="D17" s="60">
        <v>4.685287671232877</v>
      </c>
      <c r="E17" s="60">
        <v>4.970057991452055</v>
      </c>
      <c r="F17" s="62">
        <v>4.970057991452055</v>
      </c>
    </row>
    <row r="18" spans="1:6" ht="18" customHeight="1">
      <c r="A18" s="63" t="s">
        <v>194</v>
      </c>
      <c r="B18" s="50" t="s">
        <v>195</v>
      </c>
      <c r="C18" s="50" t="s">
        <v>196</v>
      </c>
      <c r="D18" s="50">
        <v>9</v>
      </c>
      <c r="E18" s="50">
        <v>9</v>
      </c>
      <c r="F18" s="64">
        <v>9</v>
      </c>
    </row>
    <row r="19" spans="1:6" ht="31.5" customHeight="1">
      <c r="A19" s="53" t="s">
        <v>197</v>
      </c>
      <c r="B19" s="51" t="s">
        <v>198</v>
      </c>
      <c r="C19" s="51" t="s">
        <v>199</v>
      </c>
      <c r="D19" s="51">
        <v>1</v>
      </c>
      <c r="E19" s="51">
        <v>1</v>
      </c>
      <c r="F19" s="54">
        <v>1</v>
      </c>
    </row>
    <row r="20" spans="1:6" ht="18" customHeight="1">
      <c r="A20" s="58" t="s">
        <v>200</v>
      </c>
      <c r="B20" s="59" t="s">
        <v>201</v>
      </c>
      <c r="C20" s="59" t="s">
        <v>199</v>
      </c>
      <c r="D20" s="59">
        <v>1</v>
      </c>
      <c r="E20" s="59">
        <v>1</v>
      </c>
      <c r="F20" s="61">
        <v>1</v>
      </c>
    </row>
    <row r="21" spans="1:6" ht="18" customHeight="1">
      <c r="A21" s="63" t="s">
        <v>202</v>
      </c>
      <c r="B21" s="50" t="s">
        <v>203</v>
      </c>
      <c r="C21" s="50" t="s">
        <v>204</v>
      </c>
      <c r="D21" s="50"/>
      <c r="E21" s="50"/>
      <c r="F21" s="64"/>
    </row>
    <row r="22" spans="1:6" ht="18" customHeight="1" thickBot="1">
      <c r="A22" s="65" t="s">
        <v>205</v>
      </c>
      <c r="B22" s="66" t="s">
        <v>206</v>
      </c>
      <c r="C22" s="66" t="s">
        <v>207</v>
      </c>
      <c r="D22" s="66"/>
      <c r="E22" s="66"/>
      <c r="F22" s="67"/>
    </row>
    <row r="23" spans="1:6" ht="24.75" customHeight="1">
      <c r="A23" s="68" t="s">
        <v>208</v>
      </c>
      <c r="B23" s="209" t="s">
        <v>209</v>
      </c>
      <c r="C23" s="209"/>
      <c r="D23" s="209"/>
      <c r="E23" s="209"/>
      <c r="F23" s="210"/>
    </row>
    <row r="24" spans="1:7" ht="20.25" customHeight="1">
      <c r="A24" s="53" t="s">
        <v>210</v>
      </c>
      <c r="B24" s="51" t="s">
        <v>211</v>
      </c>
      <c r="C24" s="51" t="s">
        <v>212</v>
      </c>
      <c r="D24" s="51">
        <v>1710.13</v>
      </c>
      <c r="E24" s="51">
        <v>1814.0711668800002</v>
      </c>
      <c r="F24" s="70">
        <v>1814.0711668800002</v>
      </c>
      <c r="G24" s="47">
        <v>0.6039564972479688</v>
      </c>
    </row>
    <row r="25" spans="1:6" ht="14.25">
      <c r="A25" s="55" t="s">
        <v>213</v>
      </c>
      <c r="B25" s="56" t="s">
        <v>214</v>
      </c>
      <c r="C25" s="56" t="s">
        <v>212</v>
      </c>
      <c r="D25" s="56">
        <v>1710.13</v>
      </c>
      <c r="E25" s="56">
        <v>1814.0711668800002</v>
      </c>
      <c r="F25" s="72">
        <v>1814.0711668800002</v>
      </c>
    </row>
    <row r="26" spans="1:6" ht="14.25">
      <c r="A26" s="58" t="s">
        <v>215</v>
      </c>
      <c r="B26" s="59" t="s">
        <v>216</v>
      </c>
      <c r="C26" s="59" t="s">
        <v>212</v>
      </c>
      <c r="D26" s="73"/>
      <c r="E26" s="73"/>
      <c r="F26" s="74"/>
    </row>
    <row r="27" spans="1:6" ht="21" customHeight="1">
      <c r="A27" s="63" t="s">
        <v>217</v>
      </c>
      <c r="B27" s="50" t="s">
        <v>218</v>
      </c>
      <c r="C27" s="50" t="s">
        <v>212</v>
      </c>
      <c r="D27" s="75">
        <v>0</v>
      </c>
      <c r="E27" s="75">
        <v>0</v>
      </c>
      <c r="F27" s="76">
        <v>0</v>
      </c>
    </row>
    <row r="28" spans="1:6" ht="30.75" customHeight="1">
      <c r="A28" s="63" t="s">
        <v>219</v>
      </c>
      <c r="B28" s="50" t="s">
        <v>220</v>
      </c>
      <c r="C28" s="50" t="s">
        <v>212</v>
      </c>
      <c r="D28" s="75"/>
      <c r="E28" s="75"/>
      <c r="F28" s="76"/>
    </row>
    <row r="29" spans="1:6" ht="29.25" customHeight="1">
      <c r="A29" s="63" t="s">
        <v>221</v>
      </c>
      <c r="B29" s="50" t="s">
        <v>222</v>
      </c>
      <c r="C29" s="50" t="s">
        <v>212</v>
      </c>
      <c r="D29" s="75"/>
      <c r="E29" s="75"/>
      <c r="F29" s="76"/>
    </row>
    <row r="30" spans="1:6" ht="46.5" customHeight="1">
      <c r="A30" s="63" t="s">
        <v>223</v>
      </c>
      <c r="B30" s="50" t="s">
        <v>224</v>
      </c>
      <c r="C30" s="50" t="s">
        <v>204</v>
      </c>
      <c r="D30" s="75"/>
      <c r="E30" s="75"/>
      <c r="F30" s="76"/>
    </row>
    <row r="31" spans="1:6" ht="21" customHeight="1">
      <c r="A31" s="63" t="s">
        <v>225</v>
      </c>
      <c r="B31" s="50" t="s">
        <v>226</v>
      </c>
      <c r="C31" s="50" t="s">
        <v>212</v>
      </c>
      <c r="D31" s="75">
        <v>1710.13</v>
      </c>
      <c r="E31" s="75">
        <v>1814.0711668800002</v>
      </c>
      <c r="F31" s="76">
        <v>1814.0711668800002</v>
      </c>
    </row>
    <row r="32" spans="1:6" ht="21" customHeight="1">
      <c r="A32" s="63" t="s">
        <v>227</v>
      </c>
      <c r="B32" s="50" t="s">
        <v>228</v>
      </c>
      <c r="C32" s="50" t="s">
        <v>212</v>
      </c>
      <c r="D32" s="75">
        <v>171.01300000000003</v>
      </c>
      <c r="E32" s="75">
        <v>181.40711668800003</v>
      </c>
      <c r="F32" s="76">
        <v>181.40711668800003</v>
      </c>
    </row>
    <row r="33" spans="1:6" ht="32.25" customHeight="1">
      <c r="A33" s="63" t="s">
        <v>229</v>
      </c>
      <c r="B33" s="50" t="s">
        <v>230</v>
      </c>
      <c r="C33" s="50" t="s">
        <v>204</v>
      </c>
      <c r="D33" s="75">
        <v>10</v>
      </c>
      <c r="E33" s="75">
        <v>10</v>
      </c>
      <c r="F33" s="76">
        <v>10</v>
      </c>
    </row>
    <row r="34" spans="1:6" ht="23.25" customHeight="1">
      <c r="A34" s="63" t="s">
        <v>231</v>
      </c>
      <c r="B34" s="50" t="s">
        <v>232</v>
      </c>
      <c r="C34" s="50" t="s">
        <v>212</v>
      </c>
      <c r="D34" s="75">
        <v>1539.1170000000002</v>
      </c>
      <c r="E34" s="75">
        <v>1632.664050192</v>
      </c>
      <c r="F34" s="76">
        <v>1632.664050192</v>
      </c>
    </row>
    <row r="35" spans="1:6" ht="23.25" customHeight="1">
      <c r="A35" s="63" t="s">
        <v>233</v>
      </c>
      <c r="B35" s="50" t="s">
        <v>234</v>
      </c>
      <c r="C35" s="50" t="s">
        <v>212</v>
      </c>
      <c r="D35" s="75">
        <v>1091.6890000000003</v>
      </c>
      <c r="E35" s="75">
        <v>1162.8646501920002</v>
      </c>
      <c r="F35" s="76">
        <v>1162.8646501920002</v>
      </c>
    </row>
    <row r="36" spans="1:6" ht="25.5" customHeight="1">
      <c r="A36" s="63" t="s">
        <v>235</v>
      </c>
      <c r="B36" s="50" t="s">
        <v>236</v>
      </c>
      <c r="C36" s="50" t="s">
        <v>212</v>
      </c>
      <c r="D36" s="75">
        <v>447.42799999999994</v>
      </c>
      <c r="E36" s="75">
        <v>469.7994</v>
      </c>
      <c r="F36" s="76">
        <v>469.7994</v>
      </c>
    </row>
    <row r="37" spans="1:6" ht="25.5" customHeight="1" thickBot="1">
      <c r="A37" s="65" t="s">
        <v>237</v>
      </c>
      <c r="B37" s="66" t="s">
        <v>238</v>
      </c>
      <c r="C37" s="66" t="s">
        <v>212</v>
      </c>
      <c r="D37" s="84">
        <v>0</v>
      </c>
      <c r="E37" s="84">
        <v>0</v>
      </c>
      <c r="F37" s="85">
        <v>0</v>
      </c>
    </row>
    <row r="38" spans="1:6" ht="33.75" customHeight="1">
      <c r="A38" s="88" t="s">
        <v>239</v>
      </c>
      <c r="B38" s="212" t="s">
        <v>240</v>
      </c>
      <c r="C38" s="212"/>
      <c r="D38" s="212"/>
      <c r="E38" s="212"/>
      <c r="F38" s="213"/>
    </row>
    <row r="39" spans="1:6" ht="26.25" customHeight="1">
      <c r="A39" s="63" t="s">
        <v>241</v>
      </c>
      <c r="B39" s="50" t="s">
        <v>242</v>
      </c>
      <c r="C39" s="50" t="s">
        <v>243</v>
      </c>
      <c r="D39" s="75">
        <v>1292.222</v>
      </c>
      <c r="E39" s="75">
        <v>1344.20248016</v>
      </c>
      <c r="F39" s="76">
        <v>1344.20248016</v>
      </c>
    </row>
    <row r="40" spans="1:6" ht="26.25" customHeight="1">
      <c r="A40" s="63" t="s">
        <v>244</v>
      </c>
      <c r="B40" s="50" t="s">
        <v>245</v>
      </c>
      <c r="C40" s="50" t="s">
        <v>246</v>
      </c>
      <c r="D40" s="75"/>
      <c r="E40" s="75"/>
      <c r="F40" s="76"/>
    </row>
    <row r="41" spans="1:6" ht="26.25" customHeight="1">
      <c r="A41" s="63" t="s">
        <v>247</v>
      </c>
      <c r="B41" s="50" t="s">
        <v>248</v>
      </c>
      <c r="C41" s="50" t="s">
        <v>249</v>
      </c>
      <c r="D41" s="50"/>
      <c r="E41" s="50"/>
      <c r="F41" s="64"/>
    </row>
    <row r="42" spans="1:6" ht="14.25">
      <c r="A42" s="63" t="s">
        <v>250</v>
      </c>
      <c r="B42" s="50" t="s">
        <v>251</v>
      </c>
      <c r="C42" s="50" t="s">
        <v>249</v>
      </c>
      <c r="D42" s="50"/>
      <c r="E42" s="50"/>
      <c r="F42" s="64"/>
    </row>
    <row r="43" spans="1:6" ht="14.25">
      <c r="A43" s="63" t="s">
        <v>252</v>
      </c>
      <c r="B43" s="50" t="s">
        <v>251</v>
      </c>
      <c r="C43" s="50" t="s">
        <v>249</v>
      </c>
      <c r="D43" s="50"/>
      <c r="E43" s="50"/>
      <c r="F43" s="64"/>
    </row>
    <row r="44" spans="1:6" ht="24" customHeight="1">
      <c r="A44" s="63" t="s">
        <v>253</v>
      </c>
      <c r="B44" s="50" t="s">
        <v>254</v>
      </c>
      <c r="C44" s="50" t="s">
        <v>249</v>
      </c>
      <c r="D44" s="50"/>
      <c r="E44" s="50"/>
      <c r="F44" s="64"/>
    </row>
    <row r="45" spans="1:6" ht="14.25">
      <c r="A45" s="63" t="s">
        <v>255</v>
      </c>
      <c r="B45" s="50" t="s">
        <v>251</v>
      </c>
      <c r="C45" s="50" t="s">
        <v>249</v>
      </c>
      <c r="D45" s="50"/>
      <c r="E45" s="50"/>
      <c r="F45" s="64"/>
    </row>
    <row r="46" spans="1:6" ht="14.25">
      <c r="A46" s="63" t="s">
        <v>256</v>
      </c>
      <c r="B46" s="50" t="s">
        <v>251</v>
      </c>
      <c r="C46" s="50" t="s">
        <v>249</v>
      </c>
      <c r="D46" s="50"/>
      <c r="E46" s="50"/>
      <c r="F46" s="64"/>
    </row>
    <row r="47" spans="1:6" ht="15" thickBot="1">
      <c r="A47" s="53" t="s">
        <v>257</v>
      </c>
      <c r="B47" s="51" t="s">
        <v>251</v>
      </c>
      <c r="C47" s="51" t="s">
        <v>249</v>
      </c>
      <c r="D47" s="51"/>
      <c r="E47" s="51"/>
      <c r="F47" s="54"/>
    </row>
    <row r="48" spans="1:6" ht="33" customHeight="1">
      <c r="A48" s="88" t="s">
        <v>258</v>
      </c>
      <c r="B48" s="212" t="s">
        <v>259</v>
      </c>
      <c r="C48" s="212"/>
      <c r="D48" s="212"/>
      <c r="E48" s="212"/>
      <c r="F48" s="213"/>
    </row>
    <row r="49" spans="1:6" ht="26.25" customHeight="1">
      <c r="A49" s="63" t="s">
        <v>260</v>
      </c>
      <c r="B49" s="50" t="s">
        <v>242</v>
      </c>
      <c r="C49" s="50" t="s">
        <v>261</v>
      </c>
      <c r="D49" s="75">
        <v>0.7556279347184132</v>
      </c>
      <c r="E49" s="75">
        <v>0.7409866297979247</v>
      </c>
      <c r="F49" s="76">
        <v>0.7409866297979247</v>
      </c>
    </row>
    <row r="50" spans="1:6" ht="21.75" customHeight="1">
      <c r="A50" s="63" t="s">
        <v>262</v>
      </c>
      <c r="B50" s="50" t="s">
        <v>245</v>
      </c>
      <c r="C50" s="50" t="s">
        <v>263</v>
      </c>
      <c r="D50" s="50"/>
      <c r="E50" s="50"/>
      <c r="F50" s="64"/>
    </row>
    <row r="51" spans="1:6" ht="25.5" customHeight="1">
      <c r="A51" s="63" t="s">
        <v>264</v>
      </c>
      <c r="B51" s="50" t="s">
        <v>248</v>
      </c>
      <c r="C51" s="50" t="s">
        <v>265</v>
      </c>
      <c r="D51" s="50"/>
      <c r="E51" s="50"/>
      <c r="F51" s="64"/>
    </row>
    <row r="52" spans="1:6" ht="14.25">
      <c r="A52" s="63" t="s">
        <v>266</v>
      </c>
      <c r="B52" s="50" t="s">
        <v>267</v>
      </c>
      <c r="C52" s="50" t="s">
        <v>265</v>
      </c>
      <c r="D52" s="50"/>
      <c r="E52" s="50"/>
      <c r="F52" s="64"/>
    </row>
    <row r="53" spans="1:6" ht="25.5" customHeight="1">
      <c r="A53" s="63" t="s">
        <v>268</v>
      </c>
      <c r="B53" s="50" t="s">
        <v>254</v>
      </c>
      <c r="C53" s="50" t="s">
        <v>265</v>
      </c>
      <c r="D53" s="50"/>
      <c r="E53" s="50"/>
      <c r="F53" s="64"/>
    </row>
    <row r="54" spans="1:6" ht="15" thickBot="1">
      <c r="A54" s="53" t="s">
        <v>269</v>
      </c>
      <c r="B54" s="51" t="s">
        <v>251</v>
      </c>
      <c r="C54" s="51" t="s">
        <v>265</v>
      </c>
      <c r="D54" s="51"/>
      <c r="E54" s="51"/>
      <c r="F54" s="54"/>
    </row>
    <row r="55" spans="1:6" ht="18.75" customHeight="1">
      <c r="A55" s="88" t="s">
        <v>270</v>
      </c>
      <c r="B55" s="212" t="s">
        <v>271</v>
      </c>
      <c r="C55" s="212"/>
      <c r="D55" s="212"/>
      <c r="E55" s="212"/>
      <c r="F55" s="213"/>
    </row>
    <row r="56" spans="1:6" ht="30" customHeight="1">
      <c r="A56" s="63" t="s">
        <v>272</v>
      </c>
      <c r="B56" s="50" t="s">
        <v>273</v>
      </c>
      <c r="C56" s="50" t="s">
        <v>274</v>
      </c>
      <c r="D56" s="95">
        <f>D57</f>
        <v>3.25</v>
      </c>
      <c r="E56" s="95">
        <f>D56</f>
        <v>3.25</v>
      </c>
      <c r="F56" s="91">
        <f>E56</f>
        <v>3.25</v>
      </c>
    </row>
    <row r="57" spans="1:6" ht="19.5" customHeight="1">
      <c r="A57" s="63" t="s">
        <v>275</v>
      </c>
      <c r="B57" s="50" t="s">
        <v>276</v>
      </c>
      <c r="C57" s="50" t="s">
        <v>274</v>
      </c>
      <c r="D57" s="95">
        <f>'[1]штат распис'!D5+'[1]штат распис'!D6</f>
        <v>3.25</v>
      </c>
      <c r="E57" s="95">
        <f>D57</f>
        <v>3.25</v>
      </c>
      <c r="F57" s="91">
        <f>E57</f>
        <v>3.25</v>
      </c>
    </row>
    <row r="58" spans="1:6" ht="19.5" customHeight="1">
      <c r="A58" s="63" t="s">
        <v>277</v>
      </c>
      <c r="B58" s="50" t="s">
        <v>278</v>
      </c>
      <c r="C58" s="50" t="s">
        <v>274</v>
      </c>
      <c r="D58" s="95"/>
      <c r="E58" s="95"/>
      <c r="F58" s="91"/>
    </row>
    <row r="59" spans="1:6" ht="19.5" customHeight="1">
      <c r="A59" s="63" t="s">
        <v>279</v>
      </c>
      <c r="B59" s="50" t="s">
        <v>280</v>
      </c>
      <c r="C59" s="50" t="s">
        <v>274</v>
      </c>
      <c r="D59" s="95"/>
      <c r="E59" s="95"/>
      <c r="F59" s="91"/>
    </row>
    <row r="60" spans="1:6" ht="19.5" customHeight="1">
      <c r="A60" s="63" t="s">
        <v>281</v>
      </c>
      <c r="B60" s="50" t="s">
        <v>282</v>
      </c>
      <c r="C60" s="50" t="s">
        <v>274</v>
      </c>
      <c r="D60" s="95"/>
      <c r="E60" s="95"/>
      <c r="F60" s="91"/>
    </row>
    <row r="61" spans="1:6" ht="30" customHeight="1" thickBot="1">
      <c r="A61" s="65" t="s">
        <v>283</v>
      </c>
      <c r="B61" s="66" t="s">
        <v>284</v>
      </c>
      <c r="C61" s="66" t="s">
        <v>274</v>
      </c>
      <c r="D61" s="96"/>
      <c r="E61" s="96"/>
      <c r="F61" s="97"/>
    </row>
    <row r="62" ht="14.25" hidden="1" outlineLevel="1">
      <c r="A62" s="92"/>
    </row>
    <row r="63" spans="1:4" ht="15" hidden="1" outlineLevel="1">
      <c r="A63" s="93" t="s">
        <v>285</v>
      </c>
      <c r="D63" s="94" t="s">
        <v>286</v>
      </c>
    </row>
    <row r="64" spans="1:4" ht="15" hidden="1" outlineLevel="1">
      <c r="A64" s="205" t="s">
        <v>287</v>
      </c>
      <c r="B64" s="205"/>
      <c r="C64" s="205"/>
      <c r="D64" s="47" t="s">
        <v>288</v>
      </c>
    </row>
    <row r="65" ht="14.25" collapsed="1"/>
  </sheetData>
  <sheetProtection/>
  <mergeCells count="9">
    <mergeCell ref="B48:F48"/>
    <mergeCell ref="B55:F55"/>
    <mergeCell ref="A64:C64"/>
    <mergeCell ref="A2:F2"/>
    <mergeCell ref="A3:F3"/>
    <mergeCell ref="A4:F4"/>
    <mergeCell ref="B8:F8"/>
    <mergeCell ref="B23:F23"/>
    <mergeCell ref="B38:F38"/>
  </mergeCells>
  <printOptions/>
  <pageMargins left="0.7480314960629921" right="0" top="0" bottom="0" header="0" footer="0"/>
  <pageSetup fitToHeight="2" fitToWidth="1" horizontalDpi="600" verticalDpi="600" orientation="portrait" paperSize="9" scale="89" r:id="rId3"/>
  <rowBreaks count="2" manualBreakCount="2">
    <brk id="22" max="255" man="1"/>
    <brk id="34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5.75390625" style="0" customWidth="1"/>
  </cols>
  <sheetData>
    <row r="2" spans="1:9" ht="57" customHeight="1">
      <c r="A2" s="214" t="s">
        <v>289</v>
      </c>
      <c r="B2" s="214"/>
      <c r="C2" s="214"/>
      <c r="D2" s="214"/>
      <c r="E2" s="214"/>
      <c r="F2" s="98"/>
      <c r="G2" s="98"/>
      <c r="H2" s="98"/>
      <c r="I2" s="98"/>
    </row>
    <row r="3" ht="48" customHeight="1" thickBot="1"/>
    <row r="4" spans="1:5" ht="40.5" customHeight="1">
      <c r="A4" s="99" t="s">
        <v>290</v>
      </c>
      <c r="B4" s="100"/>
      <c r="C4" s="100"/>
      <c r="D4" s="100"/>
      <c r="E4" s="101"/>
    </row>
    <row r="5" spans="1:5" ht="82.5" customHeight="1">
      <c r="A5" s="102" t="s">
        <v>291</v>
      </c>
      <c r="B5" s="103"/>
      <c r="C5" s="103"/>
      <c r="D5" s="103"/>
      <c r="E5" s="104"/>
    </row>
    <row r="6" spans="1:5" ht="37.5" customHeight="1">
      <c r="A6" s="102" t="s">
        <v>292</v>
      </c>
      <c r="B6" s="103"/>
      <c r="C6" s="103"/>
      <c r="D6" s="103"/>
      <c r="E6" s="104"/>
    </row>
    <row r="7" spans="1:5" ht="26.25" customHeight="1">
      <c r="A7" s="102" t="s">
        <v>293</v>
      </c>
      <c r="B7" s="103"/>
      <c r="C7" s="103"/>
      <c r="D7" s="103"/>
      <c r="E7" s="104"/>
    </row>
    <row r="8" spans="1:5" ht="24.75" customHeight="1">
      <c r="A8" s="102" t="s">
        <v>294</v>
      </c>
      <c r="B8" s="103"/>
      <c r="C8" s="103"/>
      <c r="D8" s="103"/>
      <c r="E8" s="104"/>
    </row>
    <row r="9" spans="1:5" ht="39" customHeight="1">
      <c r="A9" s="102" t="s">
        <v>295</v>
      </c>
      <c r="B9" s="103"/>
      <c r="C9" s="103"/>
      <c r="D9" s="103"/>
      <c r="E9" s="104"/>
    </row>
    <row r="10" spans="1:5" ht="24" customHeight="1">
      <c r="A10" s="102" t="s">
        <v>296</v>
      </c>
      <c r="B10" s="103"/>
      <c r="C10" s="103"/>
      <c r="D10" s="103"/>
      <c r="E10" s="104"/>
    </row>
    <row r="11" spans="1:5" ht="27" customHeight="1">
      <c r="A11" s="102" t="s">
        <v>297</v>
      </c>
      <c r="B11" s="103"/>
      <c r="C11" s="103"/>
      <c r="D11" s="103"/>
      <c r="E11" s="104"/>
    </row>
    <row r="12" spans="1:5" ht="49.5" customHeight="1">
      <c r="A12" s="102" t="s">
        <v>298</v>
      </c>
      <c r="B12" s="103"/>
      <c r="C12" s="103"/>
      <c r="D12" s="103"/>
      <c r="E12" s="104"/>
    </row>
    <row r="13" spans="1:5" ht="18.75" customHeight="1">
      <c r="A13" s="102" t="s">
        <v>293</v>
      </c>
      <c r="B13" s="103"/>
      <c r="C13" s="103"/>
      <c r="D13" s="103"/>
      <c r="E13" s="104"/>
    </row>
    <row r="14" spans="1:5" ht="17.25" customHeight="1">
      <c r="A14" s="102" t="s">
        <v>294</v>
      </c>
      <c r="B14" s="103"/>
      <c r="C14" s="103"/>
      <c r="D14" s="103"/>
      <c r="E14" s="104"/>
    </row>
    <row r="15" spans="1:5" ht="33.75" customHeight="1">
      <c r="A15" s="102" t="s">
        <v>295</v>
      </c>
      <c r="B15" s="103"/>
      <c r="C15" s="103"/>
      <c r="D15" s="103"/>
      <c r="E15" s="104"/>
    </row>
    <row r="16" spans="1:5" ht="21.75" customHeight="1">
      <c r="A16" s="102" t="s">
        <v>296</v>
      </c>
      <c r="B16" s="103"/>
      <c r="C16" s="103"/>
      <c r="D16" s="103"/>
      <c r="E16" s="104"/>
    </row>
    <row r="17" spans="1:5" ht="22.5" customHeight="1">
      <c r="A17" s="102" t="s">
        <v>297</v>
      </c>
      <c r="B17" s="103"/>
      <c r="C17" s="103"/>
      <c r="D17" s="103"/>
      <c r="E17" s="104"/>
    </row>
    <row r="18" spans="1:5" ht="44.25" customHeight="1">
      <c r="A18" s="102" t="s">
        <v>299</v>
      </c>
      <c r="B18" s="103"/>
      <c r="C18" s="103"/>
      <c r="D18" s="103"/>
      <c r="E18" s="104"/>
    </row>
    <row r="19" spans="1:5" ht="38.25" customHeight="1" thickBot="1">
      <c r="A19" s="105" t="s">
        <v>300</v>
      </c>
      <c r="B19" s="106"/>
      <c r="C19" s="106"/>
      <c r="D19" s="106"/>
      <c r="E19" s="107"/>
    </row>
    <row r="21" ht="15">
      <c r="A21" s="17" t="s">
        <v>301</v>
      </c>
    </row>
    <row r="23" ht="12.75">
      <c r="A23" t="s">
        <v>302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6.375" style="0" customWidth="1"/>
    <col min="5" max="5" width="19.00390625" style="0" customWidth="1"/>
  </cols>
  <sheetData>
    <row r="1" spans="1:5" ht="111.75" customHeight="1">
      <c r="A1" s="214" t="s">
        <v>303</v>
      </c>
      <c r="B1" s="214"/>
      <c r="C1" s="214"/>
      <c r="D1" s="214"/>
      <c r="E1" s="214"/>
    </row>
    <row r="2" ht="13.5" thickBot="1"/>
    <row r="3" spans="1:5" ht="88.5" customHeight="1" thickBot="1">
      <c r="A3" s="99" t="s">
        <v>304</v>
      </c>
      <c r="B3" s="108"/>
      <c r="C3" s="13"/>
      <c r="D3" s="13"/>
      <c r="E3" s="14"/>
    </row>
    <row r="4" spans="1:5" ht="88.5" customHeight="1" thickBot="1">
      <c r="A4" s="99" t="s">
        <v>305</v>
      </c>
      <c r="B4" s="108"/>
      <c r="C4" s="13"/>
      <c r="D4" s="13"/>
      <c r="E4" s="14"/>
    </row>
    <row r="5" spans="1:5" ht="88.5" customHeight="1" thickBot="1">
      <c r="A5" s="99" t="s">
        <v>306</v>
      </c>
      <c r="B5" s="108"/>
      <c r="C5" s="13"/>
      <c r="D5" s="13"/>
      <c r="E5" s="14"/>
    </row>
    <row r="6" spans="1:5" ht="88.5" customHeight="1" thickBot="1">
      <c r="A6" s="99" t="s">
        <v>307</v>
      </c>
      <c r="B6" s="108"/>
      <c r="C6" s="13"/>
      <c r="D6" s="13"/>
      <c r="E6" s="1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N23" sqref="N23"/>
    </sheetView>
  </sheetViews>
  <sheetFormatPr defaultColWidth="9.00390625" defaultRowHeight="12.75"/>
  <sheetData>
    <row r="1" spans="1:9" ht="99" customHeight="1">
      <c r="A1" s="215" t="s">
        <v>310</v>
      </c>
      <c r="B1" s="215"/>
      <c r="C1" s="215"/>
      <c r="D1" s="215"/>
      <c r="E1" s="215"/>
      <c r="F1" s="215"/>
      <c r="G1" s="215"/>
      <c r="H1" s="215"/>
      <c r="I1" s="215"/>
    </row>
    <row r="9" spans="1:9" ht="80.25" customHeight="1">
      <c r="A9" s="215" t="s">
        <v>309</v>
      </c>
      <c r="B9" s="215"/>
      <c r="C9" s="215"/>
      <c r="D9" s="215"/>
      <c r="E9" s="215"/>
      <c r="F9" s="215"/>
      <c r="G9" s="215"/>
      <c r="H9" s="215"/>
      <c r="I9" s="215"/>
    </row>
    <row r="12" ht="12.75">
      <c r="A12" t="s">
        <v>323</v>
      </c>
    </row>
    <row r="13" ht="12.75">
      <c r="A13" t="s">
        <v>311</v>
      </c>
    </row>
    <row r="14" ht="12.75">
      <c r="A14" t="s">
        <v>312</v>
      </c>
    </row>
    <row r="15" ht="12.75">
      <c r="A15" t="s">
        <v>313</v>
      </c>
    </row>
    <row r="16" ht="12.75">
      <c r="A16" t="s">
        <v>314</v>
      </c>
    </row>
    <row r="17" ht="12.75">
      <c r="A17" t="s">
        <v>315</v>
      </c>
    </row>
    <row r="18" ht="12.75">
      <c r="A18" t="s">
        <v>316</v>
      </c>
    </row>
    <row r="20" ht="12.75">
      <c r="A20" t="s">
        <v>317</v>
      </c>
    </row>
    <row r="21" spans="1:9" s="109" customFormat="1" ht="15">
      <c r="A21" s="110" t="s">
        <v>324</v>
      </c>
      <c r="B21" s="111"/>
      <c r="C21" s="111"/>
      <c r="D21" s="111"/>
      <c r="E21" s="111"/>
      <c r="F21" s="111"/>
      <c r="G21" s="111"/>
      <c r="H21" s="111"/>
      <c r="I21" s="111"/>
    </row>
    <row r="22" spans="1:9" s="109" customFormat="1" ht="15">
      <c r="A22" s="110" t="s">
        <v>325</v>
      </c>
      <c r="B22" s="111"/>
      <c r="C22" s="111"/>
      <c r="D22" s="111"/>
      <c r="E22" s="111"/>
      <c r="F22" s="111"/>
      <c r="G22" s="111"/>
      <c r="H22" s="111"/>
      <c r="I22" s="111"/>
    </row>
    <row r="23" spans="1:9" s="109" customFormat="1" ht="15">
      <c r="A23" s="110" t="s">
        <v>326</v>
      </c>
      <c r="B23" s="111"/>
      <c r="C23" s="111"/>
      <c r="D23" s="111"/>
      <c r="E23" s="111"/>
      <c r="F23" s="111"/>
      <c r="G23" s="111"/>
      <c r="H23" s="111"/>
      <c r="I23" s="111"/>
    </row>
    <row r="24" spans="1:9" s="109" customFormat="1" ht="15">
      <c r="A24" s="110" t="s">
        <v>327</v>
      </c>
      <c r="B24" s="111"/>
      <c r="C24" s="111"/>
      <c r="D24" s="111"/>
      <c r="E24" s="111"/>
      <c r="F24" s="111"/>
      <c r="G24" s="111"/>
      <c r="H24" s="111"/>
      <c r="I24" s="111"/>
    </row>
    <row r="25" spans="1:9" s="109" customFormat="1" ht="15">
      <c r="A25" s="110" t="s">
        <v>328</v>
      </c>
      <c r="B25" s="111"/>
      <c r="C25" s="111"/>
      <c r="D25" s="111"/>
      <c r="E25" s="111"/>
      <c r="F25" s="111"/>
      <c r="G25" s="111"/>
      <c r="H25" s="111"/>
      <c r="I25" s="111"/>
    </row>
    <row r="26" spans="1:9" s="109" customFormat="1" ht="15">
      <c r="A26" s="110" t="s">
        <v>329</v>
      </c>
      <c r="B26" s="111"/>
      <c r="C26" s="111"/>
      <c r="D26" s="111"/>
      <c r="E26" s="111"/>
      <c r="F26" s="111"/>
      <c r="G26" s="111"/>
      <c r="H26" s="111"/>
      <c r="I26" s="111"/>
    </row>
    <row r="27" ht="12.75">
      <c r="A27" t="s">
        <v>318</v>
      </c>
    </row>
    <row r="28" ht="12.75">
      <c r="A28" t="s">
        <v>319</v>
      </c>
    </row>
    <row r="29" ht="12.75">
      <c r="A29" t="s">
        <v>320</v>
      </c>
    </row>
    <row r="30" ht="12.75">
      <c r="A30" t="s">
        <v>321</v>
      </c>
    </row>
    <row r="31" ht="12.75">
      <c r="A31" t="s">
        <v>322</v>
      </c>
    </row>
  </sheetData>
  <sheetProtection/>
  <mergeCells count="2">
    <mergeCell ref="A1:I1"/>
    <mergeCell ref="A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4">
      <selection activeCell="C4" sqref="C4"/>
    </sheetView>
  </sheetViews>
  <sheetFormatPr defaultColWidth="9.00390625" defaultRowHeight="12.75"/>
  <cols>
    <col min="2" max="2" width="39.25390625" style="0" customWidth="1"/>
    <col min="3" max="3" width="46.875" style="0" customWidth="1"/>
    <col min="4" max="4" width="23.875" style="0" customWidth="1"/>
  </cols>
  <sheetData>
    <row r="1" spans="1:14" ht="52.5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3" spans="1:4" ht="12.75">
      <c r="A3" s="1" t="s">
        <v>1</v>
      </c>
      <c r="B3" s="2" t="s">
        <v>2</v>
      </c>
      <c r="C3" s="1" t="s">
        <v>3</v>
      </c>
      <c r="D3" s="1" t="s">
        <v>4</v>
      </c>
    </row>
    <row r="4" spans="1:4" ht="12.75">
      <c r="A4" s="1" t="s">
        <v>5</v>
      </c>
      <c r="B4" s="3" t="s">
        <v>6</v>
      </c>
      <c r="C4" s="137" t="s">
        <v>380</v>
      </c>
      <c r="D4" s="136"/>
    </row>
    <row r="5" spans="1:4" ht="12.75">
      <c r="A5" s="5" t="s">
        <v>25</v>
      </c>
      <c r="B5" s="6" t="s">
        <v>7</v>
      </c>
      <c r="C5" s="6" t="s">
        <v>39</v>
      </c>
      <c r="D5" s="4"/>
    </row>
    <row r="6" spans="1:4" ht="12.75">
      <c r="A6" s="5" t="s">
        <v>24</v>
      </c>
      <c r="B6" s="6" t="s">
        <v>8</v>
      </c>
      <c r="C6" s="6" t="s">
        <v>381</v>
      </c>
      <c r="D6" s="4"/>
    </row>
    <row r="7" spans="1:4" ht="12.75">
      <c r="A7" s="5" t="s">
        <v>27</v>
      </c>
      <c r="B7" s="6" t="s">
        <v>9</v>
      </c>
      <c r="C7" s="10">
        <v>1196658081740</v>
      </c>
      <c r="D7" s="4"/>
    </row>
    <row r="8" spans="1:4" ht="12.75">
      <c r="A8" s="5" t="s">
        <v>26</v>
      </c>
      <c r="B8" s="6" t="s">
        <v>10</v>
      </c>
      <c r="C8" s="9" t="s">
        <v>379</v>
      </c>
      <c r="D8" s="4"/>
    </row>
    <row r="9" spans="1:4" ht="93.75" customHeight="1">
      <c r="A9" s="5" t="s">
        <v>28</v>
      </c>
      <c r="B9" s="6" t="s">
        <v>11</v>
      </c>
      <c r="C9" s="11" t="s">
        <v>378</v>
      </c>
      <c r="D9" s="4"/>
    </row>
    <row r="10" spans="1:4" ht="12.75">
      <c r="A10" s="7" t="s">
        <v>12</v>
      </c>
      <c r="B10" s="8" t="s">
        <v>13</v>
      </c>
      <c r="D10" s="4"/>
    </row>
    <row r="11" spans="1:4" ht="12.75">
      <c r="A11" s="5" t="s">
        <v>29</v>
      </c>
      <c r="B11" s="6" t="s">
        <v>14</v>
      </c>
      <c r="C11" s="4" t="s">
        <v>40</v>
      </c>
      <c r="D11" s="4"/>
    </row>
    <row r="12" spans="1:4" ht="12.75">
      <c r="A12" s="5" t="s">
        <v>30</v>
      </c>
      <c r="B12" s="6" t="s">
        <v>15</v>
      </c>
      <c r="C12" s="4" t="s">
        <v>40</v>
      </c>
      <c r="D12" s="4"/>
    </row>
    <row r="13" spans="1:4" ht="12.75">
      <c r="A13" s="5" t="s">
        <v>31</v>
      </c>
      <c r="B13" s="8" t="s">
        <v>16</v>
      </c>
      <c r="C13" s="138" t="s">
        <v>364</v>
      </c>
      <c r="D13" s="4"/>
    </row>
    <row r="14" spans="1:4" ht="12.75">
      <c r="A14" s="5" t="s">
        <v>32</v>
      </c>
      <c r="B14" s="6" t="s">
        <v>17</v>
      </c>
      <c r="C14" s="4" t="s">
        <v>41</v>
      </c>
      <c r="D14" s="4"/>
    </row>
    <row r="15" spans="1:4" ht="12.75">
      <c r="A15" s="5" t="s">
        <v>33</v>
      </c>
      <c r="B15" s="6" t="s">
        <v>18</v>
      </c>
      <c r="C15" s="4" t="s">
        <v>42</v>
      </c>
      <c r="D15" s="4"/>
    </row>
    <row r="16" spans="1:4" ht="51" customHeight="1">
      <c r="A16" s="5" t="s">
        <v>34</v>
      </c>
      <c r="B16" s="6" t="s">
        <v>19</v>
      </c>
      <c r="C16" s="4" t="s">
        <v>43</v>
      </c>
      <c r="D16" s="4"/>
    </row>
    <row r="17" spans="1:4" ht="12.75">
      <c r="A17" s="5" t="s">
        <v>35</v>
      </c>
      <c r="B17" s="6" t="s">
        <v>20</v>
      </c>
      <c r="C17" s="12" t="s">
        <v>382</v>
      </c>
      <c r="D17" s="4"/>
    </row>
    <row r="18" spans="1:4" ht="12.75">
      <c r="A18" s="5" t="s">
        <v>36</v>
      </c>
      <c r="B18" s="6" t="s">
        <v>21</v>
      </c>
      <c r="C18" s="4" t="s">
        <v>382</v>
      </c>
      <c r="D18" s="4"/>
    </row>
    <row r="19" spans="1:4" ht="55.5" customHeight="1">
      <c r="A19" s="5" t="s">
        <v>37</v>
      </c>
      <c r="B19" s="6" t="s">
        <v>22</v>
      </c>
      <c r="C19" s="4" t="s">
        <v>44</v>
      </c>
      <c r="D19" s="4"/>
    </row>
    <row r="20" spans="1:4" ht="12.75">
      <c r="A20" s="5" t="s">
        <v>38</v>
      </c>
      <c r="B20" s="6" t="s">
        <v>23</v>
      </c>
      <c r="C20" s="4" t="s">
        <v>362</v>
      </c>
      <c r="D20" s="114"/>
    </row>
    <row r="21" spans="1:4" ht="51">
      <c r="A21" s="112" t="s">
        <v>45</v>
      </c>
      <c r="B21" s="113" t="s">
        <v>49</v>
      </c>
      <c r="C21" s="135">
        <v>18</v>
      </c>
      <c r="D21" s="114" t="s">
        <v>332</v>
      </c>
    </row>
    <row r="22" spans="1:4" ht="25.5">
      <c r="A22" s="112" t="s">
        <v>46</v>
      </c>
      <c r="B22" s="113" t="s">
        <v>48</v>
      </c>
      <c r="C22" s="135">
        <v>3</v>
      </c>
      <c r="D22" s="114" t="s">
        <v>331</v>
      </c>
    </row>
    <row r="23" spans="1:4" ht="51">
      <c r="A23" s="112" t="s">
        <v>47</v>
      </c>
      <c r="B23" s="113" t="s">
        <v>50</v>
      </c>
      <c r="C23" s="135">
        <v>0</v>
      </c>
      <c r="D23" s="114" t="s">
        <v>330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oscolcova</dc:creator>
  <cp:keywords/>
  <dc:description/>
  <cp:lastModifiedBy>Vasilieva Natalia</cp:lastModifiedBy>
  <cp:lastPrinted>2013-12-26T08:51:06Z</cp:lastPrinted>
  <dcterms:created xsi:type="dcterms:W3CDTF">2013-02-22T05:34:40Z</dcterms:created>
  <dcterms:modified xsi:type="dcterms:W3CDTF">2020-12-29T03:58:31Z</dcterms:modified>
  <cp:category/>
  <cp:version/>
  <cp:contentType/>
  <cp:contentStatus/>
</cp:coreProperties>
</file>